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6"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<sst xmlns="http://schemas.openxmlformats.org/spreadsheetml/2006/main" count="249" uniqueCount="80">
  <si>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</si>
  <si>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</si>
  <si>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</si>
  <si>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</si>
  <si>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</si>
  <si>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</si>
  <si>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</si>
  <si>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</si>
  <si>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</si>
  <si>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</si>
  <si>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</si>
  <si>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</si>
  <si>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</si>
  <si>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</si>
  <si>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</si>
  <si>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</si>
  <si>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</si>
  <si>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</si>
  <si>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</si>
  <si>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</si>
  <si>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</si>
  <si>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</si>
  <si>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</si>
  <si>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</si>
  <si>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</si>
  <si>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</si>
  <si>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</si>
  <si>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</si>
  <si>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</si>
  <si>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</si>
  <si>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</si>
  <si>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</si>
  <si>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</si>
  <si>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</si>
  <si>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</si>
  <si>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</si>
  <si>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</si>
  <si>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</si>
  <si>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</si>
  <si>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</si>
  <si>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</si>
  <si>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</si>
  <si>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</si>
  <si>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</si>
  <si>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</si>
  <si>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</si>
  <si>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</si>
  <si>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</si>
  <si>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</si>
  <si>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</si>
  <si>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</si>
  <si>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</si>
  <si>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</si>
  <si>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</si>
  <si>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r>
      <t xml:space="preserve">Construction of coffer dam 1.50mtr height and 1.20mtr overall width with 0.30m thick puddle filling in the core including cost, conveyance, taxes, cess, royality, empty cement bags, sand, earth for puddle, sewing and laying the sand bags in position under water and dismantling and removing the materials away from the  the work site after completion of work including </t>
    </r>
    <r>
      <rPr>
        <b/>
        <sz val="12"/>
        <rFont val="Arial"/>
        <family val="2"/>
      </rPr>
      <t>cost of dewtatering and construction of haul road etc. complete</t>
    </r>
    <r>
      <rPr>
        <sz val="12"/>
        <rFont val="Arial"/>
        <family val="2"/>
      </rPr>
      <t xml:space="preserve"> as per direction of Engineer-in-Charge. </t>
    </r>
  </si>
  <si>
    <t>Cum</t>
  </si>
  <si>
    <t>Sqm</t>
  </si>
  <si>
    <t>Rmt</t>
  </si>
  <si>
    <t>Qntl</t>
  </si>
  <si>
    <t>Tender Inviting Authority: Managing Director, OCCL.</t>
  </si>
  <si>
    <t>Name of Work: Construction of RCC retaining wall and bed lining from RD 0.00 mtr to RD 420 mtr of Dhobijore Nallah- Balibandha Link in Sambalpur town under Drainage Improvement Plan (Including cost of dewatering &amp; Haul Road) (Reach-III )</t>
  </si>
  <si>
    <t>Contract No:  Bid identification No. OCCL-SGP/11/2020-21</t>
  </si>
  <si>
    <r>
      <t>Excavation and removal of slush &amp; muck including debris and garbage from the bed and slope of nallah by mannual means with all leads and lifts including rough dressing of the bed and slope, depositing on the bank and transporting the excavated materials by mechanical means including loading into and unloading at the specified dumping yard away from the work site including hire and running charges of the transport vehicle &amp; machinery including</t>
    </r>
    <r>
      <rPr>
        <b/>
        <sz val="12"/>
        <rFont val="Arial"/>
        <family val="2"/>
      </rPr>
      <t xml:space="preserve"> cost of dewatering, </t>
    </r>
    <r>
      <rPr>
        <sz val="12"/>
        <rFont val="Arial"/>
        <family val="2"/>
      </rPr>
      <t xml:space="preserve">construction and removal of approach ramp &amp; haul road for movement of men and machineries and all other incidental charges including cost of labour, carriage, taxes &amp; cess with all leads, lifts &amp; delifts, etc complete as per specification &amp; direction of the Engineer-in-charge. (measurement to be taken on level section)  </t>
    </r>
  </si>
  <si>
    <r>
      <t xml:space="preserve">Excavation of foundation in all kinds of soil (50% D.I Rock) not requiring blasting including all lifts delifts trimming of slope &amp; bed to design section and depositing the excavated materials away from work site by mechanical means including </t>
    </r>
    <r>
      <rPr>
        <b/>
        <sz val="12"/>
        <rFont val="Arial"/>
        <family val="2"/>
      </rPr>
      <t>cost dewatering</t>
    </r>
    <r>
      <rPr>
        <sz val="12"/>
        <rFont val="Arial"/>
        <family val="2"/>
      </rPr>
      <t>, construction and removal of approach ramp &amp; haul road for movement of men and machineries and all other incidental charges including cost of all lobour, hire &amp; running charge of machinery carriages, taxes, cess etc complete as per drawings &amp; as directed by Engineer In- Charge. (measurement to be taken on level section)</t>
    </r>
  </si>
  <si>
    <r>
      <t>Providing &amp; Fixing Shoring and shuttering in foundation trenches, pits etc using M.S. Joist/ channels &amp;   M.S plate  shuttering etc to retain earth &amp; protect existing structure beside nallah embankment &amp; remove the same after completion of concrete work including</t>
    </r>
    <r>
      <rPr>
        <b/>
        <sz val="12"/>
        <rFont val="Arial"/>
        <family val="2"/>
      </rPr>
      <t xml:space="preserve"> cost of dewatering, </t>
    </r>
    <r>
      <rPr>
        <sz val="12"/>
        <rFont val="Arial"/>
        <family val="2"/>
      </rPr>
      <t xml:space="preserve">cost of all labour hire charges of all machienery &amp; cost  of all materials, taxes, cess etc to complete the work in all respect as per the dIrection of Engineer In Charge. </t>
    </r>
  </si>
  <si>
    <r>
      <t xml:space="preserve">Dismantling and removing of R.C.C &amp; P.C.C columns, beams, slab, staircase, landing lintels including staking the useful materials for reuse and removing the debris within all leads &amp; lifts including </t>
    </r>
    <r>
      <rPr>
        <b/>
        <sz val="12"/>
        <rFont val="Arial"/>
        <family val="2"/>
      </rPr>
      <t>cost of dewatering</t>
    </r>
    <r>
      <rPr>
        <sz val="12"/>
        <rFont val="Arial"/>
        <family val="2"/>
      </rPr>
      <t xml:space="preserve">, cost of all labour, hire &amp; running charges of machinery, taxes, cess etc to complete the  work in all respect as per direction of Engineer In Charge.  </t>
    </r>
  </si>
  <si>
    <r>
      <t xml:space="preserve">Supplying &amp; Spreading, watering &amp; ramming filling sand  of approved quality in finished approved surface in canal bed/structural bed portion including </t>
    </r>
    <r>
      <rPr>
        <b/>
        <sz val="12"/>
        <rFont val="Arial"/>
        <family val="2"/>
      </rPr>
      <t>cost of dewatering &amp; construction of haul road</t>
    </r>
    <r>
      <rPr>
        <sz val="12"/>
        <rFont val="Arial"/>
        <family val="2"/>
      </rPr>
      <t xml:space="preserve">, cost, carriage, royality, taxes of all materials &amp; cess with all leads, lifts &amp; delifts etc complete as per specification &amp; direction of the Engineer-in-charge.  </t>
    </r>
  </si>
  <si>
    <r>
      <t xml:space="preserve">Cement Concrete M-15 grade with 40mm downgraded hard granite crusher broken aggregate free from weathered skin surface, dust and any other deleterious materials </t>
    </r>
    <r>
      <rPr>
        <b/>
        <sz val="12"/>
        <rFont val="Arial"/>
        <family val="2"/>
      </rPr>
      <t xml:space="preserve">including cost of dewatering and construction of haul road, </t>
    </r>
    <r>
      <rPr>
        <sz val="12"/>
        <rFont val="Arial"/>
        <family val="2"/>
      </rPr>
      <t xml:space="preserve">cost of all meterials, labour hire &amp; running charges of machienery, carriage, dewatering, all taxes, cess, royality etc complete as per the drawing &amp; direction of Engineer in charge.  </t>
    </r>
  </si>
  <si>
    <t xml:space="preserve">R.C.C. work of M-20 with 20mm  and down graded black hard granite crusher broken chip free from weathered skin surface,dust and any other deleterious materials including cost of dewatering and construction of haul road, cost  of all material labour, hire &amp; running charges of all machinery, carriage, all taxes, cess, royality etc &amp; including dewatering  hoisting and laying in position for a finished smooth surface and curing with all leads,lifts and delifts etc complete as per specification, drawing and direction of Engineer-in-Charge.  </t>
  </si>
  <si>
    <t xml:space="preserve">R.C.C. work of M-25 with 20mm  and down graded black hard granite crusher broken chip free from weathered skin surface,dust and any other deleterious materials including cost of all material labour, dewatering, hire &amp; running charges of all machinery, carriage, all taxes, cess, royality etc with cost of dewatering and construction of haul road,  including  hoisting and laying in position for a finished smooth surface and curing with all leads, lifts and delifts etc complete as per specification, drawing and direction of Engineer-in-Charge.  </t>
  </si>
  <si>
    <t xml:space="preserve">P.C.C. work of M-25 with 20mm  and down graded black hard granite crusher broken chip free from weathered skin surface,dust and any other deleterious materials including cost of all material labour, hire &amp; running charges of all machinery, carriage, all taxes, cess, royality etc &amp; including cost of dewatering and construction of haul road,  watering  hoisting and laying in position for a finished smooth surface and curing with all leads,lifts and delifts etc complete as per specification,drawing and direction of Engineer-in-Charge.  </t>
  </si>
  <si>
    <r>
      <t xml:space="preserve">Supplying, fitting &amp; placing uncoated HYSD bar reinforcement for R.C.C work including cutting,bending,binding tying the grills and placing in position including cost all labour, materials, dewatering carriage,taxes &amp; cess etc of and binding wire 18 to 20 guge with all leads,lifts &amp; delifts &amp; </t>
    </r>
    <r>
      <rPr>
        <b/>
        <sz val="12"/>
        <rFont val="Arial"/>
        <family val="2"/>
      </rPr>
      <t>including cost of dewatering and construction of haul road with</t>
    </r>
    <r>
      <rPr>
        <sz val="12"/>
        <rFont val="Arial"/>
        <family val="2"/>
      </rPr>
      <t xml:space="preserve"> all other incidental charges etc. to complete the work in all respect as per specification, design &amp; drawing and as per direction of the Engineer in charge.  </t>
    </r>
  </si>
  <si>
    <t xml:space="preserve">Providing weep holes on Abutment,wing wall with in 100mm dia AC/ PVC pipe extending through the full width of the structure with in the slope of 1V 20 H towards drinage face etc complete  including cost of all labour, materials, carriage,cess and taxes with all leads lift &amp; delift  including cost of dewatering etc complete as per specification and  as per direction of the Engineer in charge.  </t>
  </si>
  <si>
    <t xml:space="preserve">Providing &amp; fixing of  expansion joint with PVC water stopper of size 300mm X 20mm including cost of all materials, labour, carriage, cess and taxes with all fittings &amp; fixing including cost of dewatering etc complete as per specification in drawing and  as per direction of the Engineer in charge.  </t>
  </si>
  <si>
    <r>
      <t xml:space="preserve">Filling foundation  and plinth with exacavated earth including </t>
    </r>
    <r>
      <rPr>
        <b/>
        <sz val="12"/>
        <rFont val="Arial"/>
        <family val="2"/>
      </rPr>
      <t>cost of dewatering</t>
    </r>
    <r>
      <rPr>
        <sz val="12"/>
        <rFont val="Arial"/>
        <family val="2"/>
      </rPr>
      <t xml:space="preserve">, cost of all labour, carriage, cess and taxes with all lead &amp; lifts etc complete as per specification in drawing and  as per direction of the Engineer in charge.  </t>
    </r>
  </si>
  <si>
    <r>
      <t xml:space="preserve">Providing form work above foundation level for R.C.C / P.C.C. finish for all permanently exposed surfaces not prominently exposed to public view such as in galleries,adits,bridges, retaining walls,open spilways etc with steel shutters or plywood shutters including supply of rigid tie and supports with all labour, materials and hire charges of machinery dewatering, all taxes, cess etc </t>
    </r>
    <r>
      <rPr>
        <b/>
        <sz val="12"/>
        <rFont val="Arial"/>
        <family val="2"/>
      </rPr>
      <t xml:space="preserve">including cost of dewatering and construction of haul road etc </t>
    </r>
    <r>
      <rPr>
        <sz val="12"/>
        <rFont val="Arial"/>
        <family val="2"/>
      </rPr>
      <t>to</t>
    </r>
    <r>
      <rPr>
        <b/>
        <sz val="12"/>
        <rFont val="Arial"/>
        <family val="2"/>
      </rPr>
      <t xml:space="preserve"> </t>
    </r>
    <r>
      <rPr>
        <sz val="12"/>
        <rFont val="Arial"/>
        <family val="2"/>
      </rPr>
      <t xml:space="preserve">complete the work in all respect as directed by Engineer in charge. </t>
    </r>
  </si>
  <si>
    <r>
      <t xml:space="preserve">Rigid and smooth centering and shuttering upto foundation level for PCC/ RCC works including false works and dismantling them after concreting including all labour, hire running charges of materials machinery, all taxes, cess etc </t>
    </r>
    <r>
      <rPr>
        <b/>
        <sz val="12"/>
        <rFont val="Arial"/>
        <family val="2"/>
      </rPr>
      <t xml:space="preserve"> including cost of dewatering and construction of haul road </t>
    </r>
    <r>
      <rPr>
        <sz val="12"/>
        <rFont val="Arial"/>
        <family val="2"/>
      </rPr>
      <t xml:space="preserve">complete in all respect etc as per drawing &amp; direction of Engineer in charge.  </t>
    </r>
  </si>
  <si>
    <r>
      <t xml:space="preserve">Supplying &amp; Spreading,watering &amp; ramming sand for inverted filter drain of approved quality in finished approved surface for retaining wall &amp; nallah bed portion including </t>
    </r>
    <r>
      <rPr>
        <b/>
        <sz val="12"/>
        <rFont val="Arial"/>
        <family val="2"/>
      </rPr>
      <t xml:space="preserve">cost of dewatering &amp; construction of haul road, </t>
    </r>
    <r>
      <rPr>
        <sz val="12"/>
        <rFont val="Arial"/>
        <family val="2"/>
      </rPr>
      <t xml:space="preserve">cost of all labour, materials, carriage,royality , taxes &amp; cess with all leads, lifts &amp; delifts etc complete as per specification &amp; direction of the Engineer-in-charge.  </t>
    </r>
  </si>
  <si>
    <r>
      <t xml:space="preserve">Supplying and spreading hard granite crusher broken metal of size 40mm down graded in inverted filter for retaining wall, nalla bed  to proper slope and level with in all lead &amp; lift  including </t>
    </r>
    <r>
      <rPr>
        <b/>
        <sz val="12"/>
        <rFont val="Arial"/>
        <family val="2"/>
      </rPr>
      <t xml:space="preserve">cost of dewatering &amp; construction of haul road, </t>
    </r>
    <r>
      <rPr>
        <sz val="12"/>
        <rFont val="Arial"/>
        <family val="2"/>
      </rPr>
      <t xml:space="preserve">cost of all labour, materials, carriage, royality , taxes &amp; cess etc complete as per spectification &amp; direction of the Engineer-in-charge.  </t>
    </r>
  </si>
  <si>
    <r>
      <t xml:space="preserve">Supplying and spreading hard granite crusher broken chips of size 20mm down graded in inverted filter for retaining wall, nalla bed  to proper slope and level with in all lead &amp; lift  </t>
    </r>
    <r>
      <rPr>
        <b/>
        <sz val="12"/>
        <rFont val="Arial"/>
        <family val="2"/>
      </rPr>
      <t>including cost of dewatering &amp; construction of haul road</t>
    </r>
    <r>
      <rPr>
        <sz val="12"/>
        <rFont val="Arial"/>
        <family val="2"/>
      </rPr>
      <t xml:space="preserve">, cost of all labour, meterials, carriage, royality , taxes &amp; cess etc complete as per specification &amp; direction of the Engineer-in-charge.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</si>
</sst>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1"/>
      <color indexed="16"/>
      <name val="Arial"/>
      <family val="2"/>
    </font>
    <font>
      <b/>
      <u val="single"/>
      <sz val="16"/>
      <color indexed="10"/>
      <name val="Arial"/>
      <family val="2"/>
    </font>
    <font>
      <b/>
      <sz val="14"/>
      <color indexed="57"/>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1"/>
      <color rgb="FF800000"/>
      <name val="Arial"/>
      <family val="2"/>
    </font>
    <font>
      <sz val="12"/>
      <color theme="1"/>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3">
    <xf numFmtId="0" fontId="0" fillId="0" borderId="0" xfId="0" applyFont="1" applyAlignment="1">
      <alignment/>
    </xf>
    <xf numFmtId="0" fontId="3" fillId="0" borderId="0" xfId="62" applyNumberFormat="1" applyFont="1" applyFill="1" applyBorder="1" applyAlignment="1">
      <alignment vertical="center"/>
      <protection/>
    </xf>
    <xf numFmtId="0" fontId="65" fillId="0" borderId="0" xfId="62" applyNumberFormat="1" applyFont="1" applyFill="1" applyBorder="1" applyAlignment="1" applyProtection="1">
      <alignment vertical="center"/>
      <protection locked="0"/>
    </xf>
    <xf numFmtId="0" fontId="65"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6"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5"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5"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5"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0" xfId="62" applyNumberFormat="1" applyFont="1" applyFill="1" applyAlignment="1">
      <alignment vertical="top"/>
      <protection/>
    </xf>
    <xf numFmtId="0" fontId="65"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7" fillId="0" borderId="12"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5" fillId="0" borderId="0" xfId="62" applyNumberFormat="1" applyFont="1" applyFill="1" applyAlignment="1" applyProtection="1">
      <alignment vertical="top"/>
      <protection/>
    </xf>
    <xf numFmtId="0" fontId="0" fillId="0" borderId="0" xfId="62" applyNumberFormat="1" applyFill="1">
      <alignment/>
      <protection/>
    </xf>
    <xf numFmtId="0" fontId="68" fillId="0" borderId="0" xfId="62" applyNumberFormat="1" applyFont="1" applyFill="1">
      <alignment/>
      <protection/>
    </xf>
    <xf numFmtId="0" fontId="69" fillId="0" borderId="0" xfId="64" applyNumberFormat="1" applyFont="1" applyFill="1" applyBorder="1" applyAlignment="1" applyProtection="1">
      <alignment horizontal="center" vertical="center"/>
      <protection/>
    </xf>
    <xf numFmtId="0" fontId="2" fillId="0" borderId="13" xfId="64" applyNumberFormat="1" applyFont="1" applyFill="1" applyBorder="1" applyAlignment="1" applyProtection="1">
      <alignment horizontal="left" vertical="top" wrapText="1"/>
      <protection/>
    </xf>
    <xf numFmtId="0" fontId="2" fillId="0" borderId="12" xfId="64" applyNumberFormat="1" applyFont="1" applyFill="1" applyBorder="1" applyAlignment="1">
      <alignment horizontal="center" vertical="top" wrapText="1"/>
      <protection/>
    </xf>
    <xf numFmtId="0" fontId="70" fillId="0" borderId="10" xfId="64" applyNumberFormat="1" applyFont="1" applyFill="1" applyBorder="1" applyAlignment="1">
      <alignment vertical="top" wrapText="1"/>
      <protection/>
    </xf>
    <xf numFmtId="0" fontId="3" fillId="0" borderId="11" xfId="64" applyNumberFormat="1" applyFont="1" applyFill="1" applyBorder="1" applyAlignment="1">
      <alignment horizontal="center" vertical="top"/>
      <protection/>
    </xf>
    <xf numFmtId="0" fontId="71" fillId="0" borderId="11" xfId="64" applyNumberFormat="1" applyFont="1" applyFill="1" applyBorder="1" applyAlignment="1">
      <alignment horizontal="left" wrapText="1" readingOrder="1"/>
      <protection/>
    </xf>
    <xf numFmtId="0" fontId="3" fillId="0" borderId="11" xfId="64" applyNumberFormat="1" applyFont="1" applyFill="1" applyBorder="1" applyAlignment="1">
      <alignment vertical="top"/>
      <protection/>
    </xf>
    <xf numFmtId="0" fontId="2" fillId="0" borderId="11" xfId="62" applyNumberFormat="1" applyFont="1" applyFill="1" applyBorder="1" applyAlignment="1" applyProtection="1">
      <alignment horizontal="center" vertical="top" wrapText="1"/>
      <protection locked="0"/>
    </xf>
    <xf numFmtId="0" fontId="3" fillId="0" borderId="11" xfId="64" applyNumberFormat="1" applyFont="1" applyFill="1" applyBorder="1" applyAlignment="1">
      <alignment vertical="top" wrapText="1"/>
      <protection/>
    </xf>
    <xf numFmtId="0" fontId="2" fillId="0" borderId="10" xfId="62" applyNumberFormat="1" applyFont="1" applyFill="1" applyBorder="1" applyAlignment="1" applyProtection="1">
      <alignment horizontal="center" vertical="top" wrapText="1"/>
      <protection locked="0"/>
    </xf>
    <xf numFmtId="0" fontId="72" fillId="0" borderId="11" xfId="62" applyNumberFormat="1" applyFont="1" applyFill="1" applyBorder="1" applyAlignment="1" applyProtection="1">
      <alignment horizontal="center" vertical="top" wrapText="1"/>
      <protection locked="0"/>
    </xf>
    <xf numFmtId="0" fontId="2" fillId="0" borderId="11" xfId="64" applyNumberFormat="1" applyFont="1" applyFill="1" applyBorder="1" applyAlignment="1">
      <alignment horizontal="left" vertical="top"/>
      <protection/>
    </xf>
    <xf numFmtId="0" fontId="2" fillId="0" borderId="13" xfId="64" applyNumberFormat="1" applyFont="1" applyFill="1" applyBorder="1" applyAlignment="1">
      <alignment horizontal="left" vertical="top"/>
      <protection/>
    </xf>
    <xf numFmtId="0" fontId="3" fillId="0" borderId="12" xfId="64" applyNumberFormat="1" applyFont="1" applyFill="1" applyBorder="1" applyAlignment="1">
      <alignmen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2" fillId="0" borderId="15"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67"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5"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0" fontId="70" fillId="0" borderId="10" xfId="64" applyNumberFormat="1" applyFont="1" applyFill="1" applyBorder="1" applyAlignment="1">
      <alignment horizontal="center" vertical="top" wrapText="1"/>
      <protection/>
    </xf>
    <xf numFmtId="174" fontId="2" fillId="0" borderId="16" xfId="63" applyNumberFormat="1" applyFont="1" applyFill="1" applyBorder="1" applyAlignment="1">
      <alignment horizontal="right" vertical="top"/>
      <protection/>
    </xf>
    <xf numFmtId="174" fontId="6" fillId="0" borderId="17" xfId="64" applyNumberFormat="1" applyFont="1" applyFill="1" applyBorder="1" applyAlignment="1">
      <alignment vertical="top"/>
      <protection/>
    </xf>
    <xf numFmtId="174" fontId="6" fillId="0" borderId="18" xfId="64" applyNumberFormat="1" applyFont="1" applyFill="1" applyBorder="1" applyAlignment="1">
      <alignment horizontal="right" vertical="top"/>
      <protection/>
    </xf>
    <xf numFmtId="174" fontId="2" fillId="33" borderId="19" xfId="62" applyNumberFormat="1" applyFont="1" applyFill="1" applyBorder="1" applyAlignment="1" applyProtection="1">
      <alignment horizontal="right" vertical="top"/>
      <protection locked="0"/>
    </xf>
    <xf numFmtId="174" fontId="2" fillId="33" borderId="11" xfId="62" applyNumberFormat="1" applyFont="1" applyFill="1" applyBorder="1" applyAlignment="1" applyProtection="1">
      <alignment horizontal="right" vertical="top"/>
      <protection locked="0"/>
    </xf>
    <xf numFmtId="0" fontId="73" fillId="33" borderId="10" xfId="64" applyNumberFormat="1" applyFont="1" applyFill="1" applyBorder="1" applyAlignment="1" applyProtection="1">
      <alignment vertical="center" wrapText="1"/>
      <protection locked="0"/>
    </xf>
    <xf numFmtId="177" fontId="74" fillId="33" borderId="10" xfId="75" applyNumberFormat="1" applyFont="1" applyFill="1" applyBorder="1" applyAlignment="1" applyProtection="1">
      <alignment horizontal="center" vertical="center"/>
      <protection locked="0"/>
    </xf>
    <xf numFmtId="0" fontId="17" fillId="0" borderId="11" xfId="60" applyFont="1" applyFill="1" applyBorder="1" applyAlignment="1">
      <alignment horizontal="justify" vertical="top" wrapText="1"/>
      <protection/>
    </xf>
    <xf numFmtId="0" fontId="17" fillId="0" borderId="11" xfId="66" applyFont="1" applyFill="1" applyBorder="1" applyAlignment="1">
      <alignment horizontal="justify" vertical="top" wrapText="1"/>
      <protection/>
    </xf>
    <xf numFmtId="0" fontId="17" fillId="0" borderId="11" xfId="67" applyFont="1" applyFill="1" applyBorder="1" applyAlignment="1">
      <alignment horizontal="justify" vertical="top" wrapText="1"/>
      <protection/>
    </xf>
    <xf numFmtId="0" fontId="17" fillId="0" borderId="11" xfId="68" applyFont="1" applyFill="1" applyBorder="1" applyAlignment="1">
      <alignment horizontal="justify" vertical="top" wrapText="1"/>
      <protection/>
    </xf>
    <xf numFmtId="0" fontId="17" fillId="0" borderId="11" xfId="57" applyFont="1" applyFill="1" applyBorder="1" applyAlignment="1">
      <alignment horizontal="justify" vertical="top" wrapText="1"/>
      <protection/>
    </xf>
    <xf numFmtId="0" fontId="17" fillId="0" borderId="11" xfId="69" applyFont="1" applyFill="1" applyBorder="1" applyAlignment="1">
      <alignment horizontal="justify" vertical="top" wrapText="1"/>
      <protection/>
    </xf>
    <xf numFmtId="0" fontId="17" fillId="0" borderId="11" xfId="61" applyFont="1" applyFill="1" applyBorder="1" applyAlignment="1">
      <alignment horizontal="justify" vertical="top" wrapText="1"/>
      <protection/>
    </xf>
    <xf numFmtId="0" fontId="17" fillId="0" borderId="11" xfId="59" applyFont="1" applyFill="1" applyBorder="1" applyAlignment="1">
      <alignment horizontal="justify" vertical="top" wrapText="1"/>
      <protection/>
    </xf>
    <xf numFmtId="0" fontId="17" fillId="0" borderId="11" xfId="58" applyFont="1" applyFill="1" applyBorder="1" applyAlignment="1">
      <alignment horizontal="justify" vertical="top" wrapText="1"/>
      <protection/>
    </xf>
    <xf numFmtId="174" fontId="75" fillId="0" borderId="11" xfId="0" applyNumberFormat="1" applyFont="1" applyFill="1" applyBorder="1" applyAlignment="1">
      <alignment horizontal="right" vertical="center" wrapText="1"/>
    </xf>
    <xf numFmtId="174" fontId="75" fillId="0" borderId="11" xfId="0" applyNumberFormat="1" applyFont="1" applyFill="1" applyBorder="1" applyAlignment="1">
      <alignment horizontal="right" vertical="center"/>
    </xf>
    <xf numFmtId="0" fontId="19" fillId="0" borderId="11" xfId="0" applyFont="1" applyFill="1" applyBorder="1" applyAlignment="1">
      <alignment horizontal="center" vertical="center" wrapText="1"/>
    </xf>
    <xf numFmtId="0" fontId="17" fillId="0" borderId="11" xfId="65" applyFont="1" applyFill="1" applyBorder="1" applyAlignment="1">
      <alignment horizontal="center" vertical="center" wrapText="1"/>
      <protection/>
    </xf>
    <xf numFmtId="0" fontId="17" fillId="0" borderId="11" xfId="66" applyFont="1" applyFill="1" applyBorder="1" applyAlignment="1">
      <alignment horizontal="center" vertical="center" wrapText="1"/>
      <protection/>
    </xf>
    <xf numFmtId="0" fontId="18" fillId="0" borderId="11" xfId="67" applyFont="1" applyFill="1" applyBorder="1" applyAlignment="1">
      <alignment horizontal="center" vertical="center" wrapText="1"/>
      <protection/>
    </xf>
    <xf numFmtId="0" fontId="17" fillId="0" borderId="11" xfId="68" applyFont="1" applyFill="1" applyBorder="1" applyAlignment="1">
      <alignment horizontal="center" vertical="center" wrapText="1"/>
      <protection/>
    </xf>
    <xf numFmtId="0" fontId="17" fillId="0" borderId="11" xfId="69" applyFont="1" applyFill="1" applyBorder="1" applyAlignment="1">
      <alignment horizontal="center" vertical="center" wrapText="1"/>
      <protection/>
    </xf>
    <xf numFmtId="0" fontId="17" fillId="0" borderId="11" xfId="57" applyFont="1" applyFill="1" applyBorder="1" applyAlignment="1">
      <alignment horizontal="center" vertical="center" wrapText="1"/>
      <protection/>
    </xf>
    <xf numFmtId="0" fontId="17" fillId="0" borderId="11" xfId="58" applyFont="1" applyFill="1" applyBorder="1" applyAlignment="1">
      <alignment horizontal="center" vertical="center" wrapText="1"/>
      <protection/>
    </xf>
    <xf numFmtId="2" fontId="19" fillId="0" borderId="11" xfId="70" applyNumberFormat="1" applyFont="1" applyFill="1" applyBorder="1" applyAlignment="1">
      <alignment horizontal="center" vertical="center" wrapText="1"/>
      <protection/>
    </xf>
    <xf numFmtId="2" fontId="17" fillId="0" borderId="11" xfId="0" applyNumberFormat="1" applyFont="1" applyFill="1" applyBorder="1" applyAlignment="1">
      <alignment horizontal="center" vertical="center" wrapText="1"/>
    </xf>
    <xf numFmtId="2" fontId="17" fillId="0" borderId="11" xfId="66" applyNumberFormat="1" applyFont="1" applyFill="1" applyBorder="1" applyAlignment="1">
      <alignment horizontal="center" vertical="center" wrapText="1"/>
      <protection/>
    </xf>
    <xf numFmtId="2" fontId="17" fillId="0" borderId="11" xfId="67" applyNumberFormat="1" applyFont="1" applyFill="1" applyBorder="1" applyAlignment="1">
      <alignment horizontal="center" vertical="center" wrapText="1"/>
      <protection/>
    </xf>
    <xf numFmtId="2" fontId="17" fillId="0" borderId="11" xfId="68" applyNumberFormat="1" applyFont="1" applyFill="1" applyBorder="1" applyAlignment="1">
      <alignment horizontal="center" vertical="center" wrapText="1"/>
      <protection/>
    </xf>
    <xf numFmtId="2" fontId="17" fillId="0" borderId="11" xfId="69" applyNumberFormat="1" applyFont="1" applyFill="1" applyBorder="1" applyAlignment="1">
      <alignment horizontal="center" vertical="center" wrapText="1"/>
      <protection/>
    </xf>
    <xf numFmtId="2" fontId="17" fillId="0" borderId="11" xfId="57"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0" fontId="3" fillId="0" borderId="11" xfId="64" applyNumberFormat="1" applyFont="1" applyFill="1" applyBorder="1" applyAlignment="1">
      <alignment vertical="center" wrapText="1"/>
      <protection/>
    </xf>
    <xf numFmtId="0" fontId="2" fillId="33" borderId="13"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174" fontId="2" fillId="0" borderId="16" xfId="64" applyNumberFormat="1" applyFont="1" applyFill="1" applyBorder="1" applyAlignment="1">
      <alignment horizontal="right" vertical="center"/>
      <protection/>
    </xf>
    <xf numFmtId="174" fontId="6" fillId="0" borderId="11" xfId="64" applyNumberFormat="1" applyFont="1" applyFill="1" applyBorder="1" applyAlignment="1">
      <alignment vertical="center"/>
      <protection/>
    </xf>
    <xf numFmtId="174" fontId="76" fillId="0" borderId="11" xfId="64" applyNumberFormat="1" applyFont="1" applyFill="1" applyBorder="1" applyAlignment="1">
      <alignment vertical="top"/>
      <protection/>
    </xf>
    <xf numFmtId="0" fontId="2" fillId="0" borderId="13" xfId="62" applyNumberFormat="1" applyFont="1" applyFill="1" applyBorder="1" applyAlignment="1">
      <alignment horizontal="center" vertical="center" wrapText="1"/>
      <protection/>
    </xf>
    <xf numFmtId="0" fontId="2" fillId="0" borderId="15" xfId="62" applyNumberFormat="1" applyFont="1" applyFill="1" applyBorder="1" applyAlignment="1">
      <alignment horizontal="center" vertical="center" wrapText="1"/>
      <protection/>
    </xf>
    <xf numFmtId="0" fontId="2" fillId="0" borderId="17" xfId="62"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top"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7"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6" fillId="0" borderId="20" xfId="62"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14" xfId="60"/>
    <cellStyle name="Normal 19" xfId="61"/>
    <cellStyle name="Normal 2" xfId="62"/>
    <cellStyle name="Normal 3" xfId="63"/>
    <cellStyle name="Normal 4" xfId="64"/>
    <cellStyle name="Normal 5" xfId="65"/>
    <cellStyle name="Normal 6" xfId="66"/>
    <cellStyle name="Normal 7" xfId="67"/>
    <cellStyle name="Normal 8" xfId="68"/>
    <cellStyle name="Normal 9" xfId="69"/>
    <cellStyle name="Normal_Abstract" xfId="70"/>
    <cellStyle name="Note" xfId="71"/>
    <cellStyle name="Output" xfId="72"/>
    <cellStyle name="Percent" xfId="73"/>
    <cellStyle name="Percent 2" xfId="74"/>
    <cellStyle name="Percent 3"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5"/>
  <sheetViews>
    <sheetView showGridLines="0" zoomScale="70" zoomScaleNormal="70" zoomScalePageLayoutView="0" workbookViewId="0" topLeftCell="A29">
      <selection activeCell="D33" sqref="D33"/>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99" t="str">
        <f>B2&amp;" BoQ"</f>
        <v>Percentage BoQ</v>
      </c>
      <c r="B1" s="99"/>
      <c r="C1" s="99"/>
      <c r="D1" s="99"/>
      <c r="E1" s="99"/>
      <c r="F1" s="99"/>
      <c r="G1" s="99"/>
      <c r="H1" s="99"/>
      <c r="I1" s="99"/>
      <c r="J1" s="99"/>
      <c r="K1" s="99"/>
      <c r="L1" s="99"/>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100" t="s">
        <v>59</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6"/>
      <c r="IF4" s="6"/>
      <c r="IG4" s="6"/>
      <c r="IH4" s="6"/>
      <c r="II4" s="6"/>
    </row>
    <row r="5" spans="1:243" s="5" customFormat="1" ht="30.75" customHeight="1">
      <c r="A5" s="100" t="s">
        <v>60</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6"/>
      <c r="IF5" s="6"/>
      <c r="IG5" s="6"/>
      <c r="IH5" s="6"/>
      <c r="II5" s="6"/>
    </row>
    <row r="6" spans="1:243" s="5" customFormat="1" ht="30.75" customHeight="1">
      <c r="A6" s="100" t="s">
        <v>61</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6"/>
      <c r="IF6" s="6"/>
      <c r="IG6" s="6"/>
      <c r="IH6" s="6"/>
      <c r="II6" s="6"/>
    </row>
    <row r="7" spans="1:243" s="5" customFormat="1" ht="29.25" customHeight="1" hidden="1">
      <c r="A7" s="101" t="s">
        <v>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6"/>
      <c r="IF7" s="6"/>
      <c r="IG7" s="6"/>
      <c r="IH7" s="6"/>
      <c r="II7" s="6"/>
    </row>
    <row r="8" spans="1:243" s="7" customFormat="1" ht="58.5" customHeight="1">
      <c r="A8" s="28" t="s">
        <v>50</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93" t="s">
        <v>8</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1"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362.25">
      <c r="A13" s="31">
        <v>1</v>
      </c>
      <c r="B13" s="59" t="s">
        <v>62</v>
      </c>
      <c r="C13" s="32">
        <v>1</v>
      </c>
      <c r="D13" s="68">
        <v>14520</v>
      </c>
      <c r="E13" s="70" t="s">
        <v>55</v>
      </c>
      <c r="F13" s="78">
        <v>408.8</v>
      </c>
      <c r="G13" s="20"/>
      <c r="H13" s="15"/>
      <c r="I13" s="33" t="s">
        <v>35</v>
      </c>
      <c r="J13" s="16">
        <f aca="true" t="shared" si="0" ref="J13:J31">IF(I13="Less(-)",-1,1)</f>
        <v>1</v>
      </c>
      <c r="K13" s="17" t="s">
        <v>45</v>
      </c>
      <c r="L13" s="17" t="s">
        <v>6</v>
      </c>
      <c r="M13" s="55"/>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90">
        <f>total_amount_ba($B$2,$D$2,D13,F13,J13,K13,M13)</f>
        <v>5935776</v>
      </c>
      <c r="BB13" s="52">
        <f>BA13+SUM(N13:AZ13)</f>
        <v>5935776</v>
      </c>
      <c r="BC13" s="86" t="str">
        <f>SpellNumber(L13,BB13)</f>
        <v>INR  Fifty Nine Lakh Thirty Five Thousand Seven Hundred &amp; Seventy Six  Only</v>
      </c>
      <c r="IE13" s="19">
        <v>1.01</v>
      </c>
      <c r="IF13" s="19" t="s">
        <v>36</v>
      </c>
      <c r="IG13" s="19" t="s">
        <v>33</v>
      </c>
      <c r="IH13" s="19">
        <v>123.223</v>
      </c>
      <c r="II13" s="19" t="s">
        <v>34</v>
      </c>
    </row>
    <row r="14" spans="1:243" s="18" customFormat="1" ht="225.75">
      <c r="A14" s="31">
        <v>2</v>
      </c>
      <c r="B14" s="59" t="s">
        <v>63</v>
      </c>
      <c r="C14" s="32">
        <v>2</v>
      </c>
      <c r="D14" s="69">
        <v>17782.2</v>
      </c>
      <c r="E14" s="70" t="s">
        <v>55</v>
      </c>
      <c r="F14" s="78">
        <v>116.9</v>
      </c>
      <c r="G14" s="20"/>
      <c r="H14" s="20"/>
      <c r="I14" s="33" t="s">
        <v>35</v>
      </c>
      <c r="J14" s="16">
        <f aca="true" t="shared" si="1" ref="J14:J22">IF(I14="Less(-)",-1,1)</f>
        <v>1</v>
      </c>
      <c r="K14" s="17" t="s">
        <v>45</v>
      </c>
      <c r="L14" s="17" t="s">
        <v>6</v>
      </c>
      <c r="M14" s="56"/>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90">
        <f aca="true" t="shared" si="2" ref="BA14:BA22">total_amount_ba($B$2,$D$2,D14,F14,J14,K14,M14)</f>
        <v>2078739.18</v>
      </c>
      <c r="BB14" s="52">
        <f aca="true" t="shared" si="3" ref="BB14:BB22">BA14+SUM(N14:AZ14)</f>
        <v>2078739.18</v>
      </c>
      <c r="BC14" s="86" t="str">
        <f>SpellNumber(L14,BB14)</f>
        <v>INR  Twenty Lakh Seventy Eight Thousand Seven Hundred &amp; Thirty Nine  and Paise Eighteen Only</v>
      </c>
      <c r="IE14" s="19">
        <v>1.02</v>
      </c>
      <c r="IF14" s="19" t="s">
        <v>37</v>
      </c>
      <c r="IG14" s="19" t="s">
        <v>38</v>
      </c>
      <c r="IH14" s="19">
        <v>213</v>
      </c>
      <c r="II14" s="19" t="s">
        <v>34</v>
      </c>
    </row>
    <row r="15" spans="1:243" s="18" customFormat="1" ht="165">
      <c r="A15" s="31">
        <v>3</v>
      </c>
      <c r="B15" s="59" t="s">
        <v>64</v>
      </c>
      <c r="C15" s="32">
        <v>3</v>
      </c>
      <c r="D15" s="69">
        <v>3360</v>
      </c>
      <c r="E15" s="70" t="s">
        <v>56</v>
      </c>
      <c r="F15" s="78">
        <v>1191</v>
      </c>
      <c r="G15" s="20"/>
      <c r="H15" s="20"/>
      <c r="I15" s="33" t="s">
        <v>35</v>
      </c>
      <c r="J15" s="16">
        <f t="shared" si="1"/>
        <v>1</v>
      </c>
      <c r="K15" s="17" t="s">
        <v>45</v>
      </c>
      <c r="L15" s="17" t="s">
        <v>6</v>
      </c>
      <c r="M15" s="56"/>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90">
        <f t="shared" si="2"/>
        <v>4001760</v>
      </c>
      <c r="BB15" s="52">
        <f t="shared" si="3"/>
        <v>4001760</v>
      </c>
      <c r="BC15" s="86" t="str">
        <f>SpellNumber(L15,BB15)</f>
        <v>INR  Forty Lakh One Thousand Seven Hundred &amp; Sixty  Only</v>
      </c>
      <c r="IE15" s="19">
        <v>2</v>
      </c>
      <c r="IF15" s="19" t="s">
        <v>32</v>
      </c>
      <c r="IG15" s="19" t="s">
        <v>39</v>
      </c>
      <c r="IH15" s="19">
        <v>10</v>
      </c>
      <c r="II15" s="19" t="s">
        <v>34</v>
      </c>
    </row>
    <row r="16" spans="1:243" s="18" customFormat="1" ht="135">
      <c r="A16" s="31">
        <v>4</v>
      </c>
      <c r="B16" s="59" t="s">
        <v>65</v>
      </c>
      <c r="C16" s="32">
        <v>4</v>
      </c>
      <c r="D16" s="69">
        <v>123.6</v>
      </c>
      <c r="E16" s="70" t="s">
        <v>55</v>
      </c>
      <c r="F16" s="78">
        <v>1126.9</v>
      </c>
      <c r="G16" s="20"/>
      <c r="H16" s="20"/>
      <c r="I16" s="33" t="s">
        <v>35</v>
      </c>
      <c r="J16" s="16">
        <f t="shared" si="1"/>
        <v>1</v>
      </c>
      <c r="K16" s="17" t="s">
        <v>45</v>
      </c>
      <c r="L16" s="17" t="s">
        <v>6</v>
      </c>
      <c r="M16" s="56"/>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90">
        <f t="shared" si="2"/>
        <v>139284.84</v>
      </c>
      <c r="BB16" s="52">
        <f t="shared" si="3"/>
        <v>139284.84</v>
      </c>
      <c r="BC16" s="86" t="str">
        <f aca="true" t="shared" si="4" ref="BC16:BC22">SpellNumber(L16,BB16)</f>
        <v>INR  One Lakh Thirty Nine Thousand Two Hundred &amp; Eighty Four  and Paise Eighty Four Only</v>
      </c>
      <c r="IE16" s="19">
        <v>1.01</v>
      </c>
      <c r="IF16" s="19" t="s">
        <v>36</v>
      </c>
      <c r="IG16" s="19" t="s">
        <v>33</v>
      </c>
      <c r="IH16" s="19">
        <v>123.223</v>
      </c>
      <c r="II16" s="19" t="s">
        <v>34</v>
      </c>
    </row>
    <row r="17" spans="1:243" s="18" customFormat="1" ht="181.5">
      <c r="A17" s="31">
        <v>5</v>
      </c>
      <c r="B17" s="59" t="s">
        <v>54</v>
      </c>
      <c r="C17" s="32">
        <v>5</v>
      </c>
      <c r="D17" s="69">
        <v>1485</v>
      </c>
      <c r="E17" s="70" t="s">
        <v>57</v>
      </c>
      <c r="F17" s="78">
        <v>1018.6</v>
      </c>
      <c r="G17" s="20"/>
      <c r="H17" s="20"/>
      <c r="I17" s="33" t="s">
        <v>35</v>
      </c>
      <c r="J17" s="16">
        <f t="shared" si="1"/>
        <v>1</v>
      </c>
      <c r="K17" s="17" t="s">
        <v>45</v>
      </c>
      <c r="L17" s="17" t="s">
        <v>6</v>
      </c>
      <c r="M17" s="56"/>
      <c r="N17" s="20"/>
      <c r="O17" s="20"/>
      <c r="P17" s="36"/>
      <c r="Q17" s="20"/>
      <c r="R17" s="20"/>
      <c r="S17" s="36"/>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7"/>
      <c r="AV17" s="34"/>
      <c r="AW17" s="34"/>
      <c r="AX17" s="34"/>
      <c r="AY17" s="34"/>
      <c r="AZ17" s="34"/>
      <c r="BA17" s="90">
        <f t="shared" si="2"/>
        <v>1512621</v>
      </c>
      <c r="BB17" s="52">
        <f t="shared" si="3"/>
        <v>1512621</v>
      </c>
      <c r="BC17" s="86" t="str">
        <f t="shared" si="4"/>
        <v>INR  Fifteen Lakh Twelve Thousand Six Hundred &amp; Twenty One  Only</v>
      </c>
      <c r="IE17" s="19">
        <v>1.02</v>
      </c>
      <c r="IF17" s="19" t="s">
        <v>37</v>
      </c>
      <c r="IG17" s="19" t="s">
        <v>38</v>
      </c>
      <c r="IH17" s="19">
        <v>213</v>
      </c>
      <c r="II17" s="19" t="s">
        <v>34</v>
      </c>
    </row>
    <row r="18" spans="1:243" s="18" customFormat="1" ht="135.75">
      <c r="A18" s="31">
        <v>6</v>
      </c>
      <c r="B18" s="59" t="s">
        <v>66</v>
      </c>
      <c r="C18" s="32">
        <v>6</v>
      </c>
      <c r="D18" s="69">
        <v>5615.4</v>
      </c>
      <c r="E18" s="71" t="s">
        <v>55</v>
      </c>
      <c r="F18" s="79">
        <v>460.9</v>
      </c>
      <c r="G18" s="20"/>
      <c r="H18" s="20"/>
      <c r="I18" s="33" t="s">
        <v>35</v>
      </c>
      <c r="J18" s="16">
        <f t="shared" si="1"/>
        <v>1</v>
      </c>
      <c r="K18" s="17" t="s">
        <v>45</v>
      </c>
      <c r="L18" s="17" t="s">
        <v>6</v>
      </c>
      <c r="M18" s="56"/>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90">
        <f t="shared" si="2"/>
        <v>2588137.86</v>
      </c>
      <c r="BB18" s="52">
        <f t="shared" si="3"/>
        <v>2588137.86</v>
      </c>
      <c r="BC18" s="86" t="str">
        <f t="shared" si="4"/>
        <v>INR  Twenty Five Lakh Eighty Eight Thousand One Hundred &amp; Thirty Seven  and Paise Eighty Six Only</v>
      </c>
      <c r="IE18" s="19">
        <v>2</v>
      </c>
      <c r="IF18" s="19" t="s">
        <v>32</v>
      </c>
      <c r="IG18" s="19" t="s">
        <v>39</v>
      </c>
      <c r="IH18" s="19">
        <v>10</v>
      </c>
      <c r="II18" s="19" t="s">
        <v>34</v>
      </c>
    </row>
    <row r="19" spans="1:243" s="18" customFormat="1" ht="150.75">
      <c r="A19" s="31">
        <v>7</v>
      </c>
      <c r="B19" s="59" t="s">
        <v>77</v>
      </c>
      <c r="C19" s="32">
        <v>7</v>
      </c>
      <c r="D19" s="69">
        <v>608</v>
      </c>
      <c r="E19" s="71" t="s">
        <v>55</v>
      </c>
      <c r="F19" s="79">
        <v>468.7</v>
      </c>
      <c r="G19" s="20"/>
      <c r="H19" s="20"/>
      <c r="I19" s="33" t="s">
        <v>35</v>
      </c>
      <c r="J19" s="16">
        <f t="shared" si="1"/>
        <v>1</v>
      </c>
      <c r="K19" s="17" t="s">
        <v>45</v>
      </c>
      <c r="L19" s="17" t="s">
        <v>6</v>
      </c>
      <c r="M19" s="56"/>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90">
        <f t="shared" si="2"/>
        <v>284969.6</v>
      </c>
      <c r="BB19" s="52">
        <f t="shared" si="3"/>
        <v>284969.6</v>
      </c>
      <c r="BC19" s="86" t="str">
        <f t="shared" si="4"/>
        <v>INR  Two Lakh Eighty Four Thousand Nine Hundred &amp; Sixty Nine  and Paise Sixty Only</v>
      </c>
      <c r="IE19" s="19">
        <v>3</v>
      </c>
      <c r="IF19" s="19" t="s">
        <v>40</v>
      </c>
      <c r="IG19" s="19" t="s">
        <v>41</v>
      </c>
      <c r="IH19" s="19">
        <v>10</v>
      </c>
      <c r="II19" s="19" t="s">
        <v>34</v>
      </c>
    </row>
    <row r="20" spans="1:243" s="18" customFormat="1" ht="150.75">
      <c r="A20" s="31">
        <v>8</v>
      </c>
      <c r="B20" s="59" t="s">
        <v>79</v>
      </c>
      <c r="C20" s="32">
        <v>8</v>
      </c>
      <c r="D20" s="69">
        <v>405.3</v>
      </c>
      <c r="E20" s="71" t="s">
        <v>55</v>
      </c>
      <c r="F20" s="79">
        <v>1801.6</v>
      </c>
      <c r="G20" s="20"/>
      <c r="H20" s="20"/>
      <c r="I20" s="33" t="s">
        <v>35</v>
      </c>
      <c r="J20" s="16">
        <f t="shared" si="1"/>
        <v>1</v>
      </c>
      <c r="K20" s="17" t="s">
        <v>45</v>
      </c>
      <c r="L20" s="17" t="s">
        <v>6</v>
      </c>
      <c r="M20" s="56"/>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90">
        <f t="shared" si="2"/>
        <v>730188.48</v>
      </c>
      <c r="BB20" s="52">
        <f t="shared" si="3"/>
        <v>730188.48</v>
      </c>
      <c r="BC20" s="86" t="str">
        <f t="shared" si="4"/>
        <v>INR  Seven Lakh Thirty Thousand One Hundred &amp; Eighty Eight  and Paise Forty Eight Only</v>
      </c>
      <c r="IE20" s="19">
        <v>1.01</v>
      </c>
      <c r="IF20" s="19" t="s">
        <v>36</v>
      </c>
      <c r="IG20" s="19" t="s">
        <v>33</v>
      </c>
      <c r="IH20" s="19">
        <v>123.223</v>
      </c>
      <c r="II20" s="19" t="s">
        <v>34</v>
      </c>
    </row>
    <row r="21" spans="1:243" s="18" customFormat="1" ht="135.75">
      <c r="A21" s="31">
        <v>9</v>
      </c>
      <c r="B21" s="59" t="s">
        <v>78</v>
      </c>
      <c r="C21" s="32">
        <v>9</v>
      </c>
      <c r="D21" s="69">
        <v>283.7</v>
      </c>
      <c r="E21" s="71" t="s">
        <v>55</v>
      </c>
      <c r="F21" s="79">
        <v>1695.4</v>
      </c>
      <c r="G21" s="20"/>
      <c r="H21" s="20"/>
      <c r="I21" s="33" t="s">
        <v>35</v>
      </c>
      <c r="J21" s="16">
        <f t="shared" si="1"/>
        <v>1</v>
      </c>
      <c r="K21" s="17" t="s">
        <v>45</v>
      </c>
      <c r="L21" s="17" t="s">
        <v>6</v>
      </c>
      <c r="M21" s="56"/>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90">
        <f t="shared" si="2"/>
        <v>480984.98</v>
      </c>
      <c r="BB21" s="52">
        <f t="shared" si="3"/>
        <v>480984.98</v>
      </c>
      <c r="BC21" s="86" t="str">
        <f t="shared" si="4"/>
        <v>INR  Four Lakh Eighty Thousand Nine Hundred &amp; Eighty Four  and Paise Ninety Eight Only</v>
      </c>
      <c r="IE21" s="19">
        <v>1.02</v>
      </c>
      <c r="IF21" s="19" t="s">
        <v>37</v>
      </c>
      <c r="IG21" s="19" t="s">
        <v>38</v>
      </c>
      <c r="IH21" s="19">
        <v>213</v>
      </c>
      <c r="II21" s="19" t="s">
        <v>34</v>
      </c>
    </row>
    <row r="22" spans="1:243" s="18" customFormat="1" ht="150.75">
      <c r="A22" s="31">
        <v>10</v>
      </c>
      <c r="B22" s="60" t="s">
        <v>67</v>
      </c>
      <c r="C22" s="32">
        <v>10</v>
      </c>
      <c r="D22" s="69">
        <v>1715.7</v>
      </c>
      <c r="E22" s="72" t="s">
        <v>55</v>
      </c>
      <c r="F22" s="80">
        <v>3894.8</v>
      </c>
      <c r="G22" s="20"/>
      <c r="H22" s="20"/>
      <c r="I22" s="33" t="s">
        <v>35</v>
      </c>
      <c r="J22" s="16">
        <f t="shared" si="1"/>
        <v>1</v>
      </c>
      <c r="K22" s="17" t="s">
        <v>45</v>
      </c>
      <c r="L22" s="17" t="s">
        <v>6</v>
      </c>
      <c r="M22" s="56"/>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90">
        <f t="shared" si="2"/>
        <v>6682308.36</v>
      </c>
      <c r="BB22" s="52">
        <f t="shared" si="3"/>
        <v>6682308.36</v>
      </c>
      <c r="BC22" s="86" t="str">
        <f t="shared" si="4"/>
        <v>INR  Sixty Six Lakh Eighty Two Thousand Three Hundred &amp; Eight  and Paise Thirty Six Only</v>
      </c>
      <c r="IE22" s="19">
        <v>2</v>
      </c>
      <c r="IF22" s="19" t="s">
        <v>32</v>
      </c>
      <c r="IG22" s="19" t="s">
        <v>39</v>
      </c>
      <c r="IH22" s="19">
        <v>10</v>
      </c>
      <c r="II22" s="19" t="s">
        <v>34</v>
      </c>
    </row>
    <row r="23" spans="1:243" s="18" customFormat="1" ht="210">
      <c r="A23" s="31">
        <v>11</v>
      </c>
      <c r="B23" s="61" t="s">
        <v>68</v>
      </c>
      <c r="C23" s="32">
        <v>11</v>
      </c>
      <c r="D23" s="69">
        <v>3679.2</v>
      </c>
      <c r="E23" s="73" t="s">
        <v>55</v>
      </c>
      <c r="F23" s="81">
        <v>4578.8</v>
      </c>
      <c r="G23" s="20"/>
      <c r="H23" s="20"/>
      <c r="I23" s="33" t="s">
        <v>35</v>
      </c>
      <c r="J23" s="16">
        <f t="shared" si="0"/>
        <v>1</v>
      </c>
      <c r="K23" s="17" t="s">
        <v>45</v>
      </c>
      <c r="L23" s="17" t="s">
        <v>6</v>
      </c>
      <c r="M23" s="56"/>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90">
        <f aca="true" t="shared" si="5" ref="BA23:BA31">total_amount_ba($B$2,$D$2,D23,F23,J23,K23,M23)</f>
        <v>16846320.96</v>
      </c>
      <c r="BB23" s="52">
        <f aca="true" t="shared" si="6" ref="BB23:BB31">BA23+SUM(N23:AZ23)</f>
        <v>16846320.96</v>
      </c>
      <c r="BC23" s="86" t="str">
        <f aca="true" t="shared" si="7" ref="BC23:BC31">SpellNumber(L23,BB23)</f>
        <v>INR  One Crore Sixty Eight Lakh Forty Six Thousand Three Hundred &amp; Twenty  and Paise Ninety Six Only</v>
      </c>
      <c r="IE23" s="19">
        <v>1.02</v>
      </c>
      <c r="IF23" s="19" t="s">
        <v>37</v>
      </c>
      <c r="IG23" s="19" t="s">
        <v>38</v>
      </c>
      <c r="IH23" s="19">
        <v>213</v>
      </c>
      <c r="II23" s="19" t="s">
        <v>34</v>
      </c>
    </row>
    <row r="24" spans="1:243" s="18" customFormat="1" ht="210">
      <c r="A24" s="31">
        <v>12</v>
      </c>
      <c r="B24" s="62" t="s">
        <v>69</v>
      </c>
      <c r="C24" s="32">
        <v>12</v>
      </c>
      <c r="D24" s="69">
        <v>6204</v>
      </c>
      <c r="E24" s="74" t="s">
        <v>55</v>
      </c>
      <c r="F24" s="82">
        <v>4909.7</v>
      </c>
      <c r="G24" s="20"/>
      <c r="H24" s="20"/>
      <c r="I24" s="33" t="s">
        <v>35</v>
      </c>
      <c r="J24" s="16">
        <f t="shared" si="0"/>
        <v>1</v>
      </c>
      <c r="K24" s="17" t="s">
        <v>45</v>
      </c>
      <c r="L24" s="17" t="s">
        <v>6</v>
      </c>
      <c r="M24" s="56"/>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90">
        <f t="shared" si="5"/>
        <v>30459778.8</v>
      </c>
      <c r="BB24" s="52">
        <f t="shared" si="6"/>
        <v>30459778.8</v>
      </c>
      <c r="BC24" s="86" t="str">
        <f>SpellNumber(L24,BB24)</f>
        <v>INR  Three Crore Four Lakh Fifty Nine Thousand Seven Hundred &amp; Seventy Eight  and Paise Eighty Only</v>
      </c>
      <c r="IE24" s="19">
        <v>2</v>
      </c>
      <c r="IF24" s="19" t="s">
        <v>32</v>
      </c>
      <c r="IG24" s="19" t="s">
        <v>39</v>
      </c>
      <c r="IH24" s="19">
        <v>10</v>
      </c>
      <c r="II24" s="19" t="s">
        <v>34</v>
      </c>
    </row>
    <row r="25" spans="1:243" s="18" customFormat="1" ht="195">
      <c r="A25" s="31">
        <v>13</v>
      </c>
      <c r="B25" s="63" t="s">
        <v>70</v>
      </c>
      <c r="C25" s="32">
        <v>13</v>
      </c>
      <c r="D25" s="69">
        <v>1256.6</v>
      </c>
      <c r="E25" s="74" t="s">
        <v>55</v>
      </c>
      <c r="F25" s="82">
        <v>4909.7</v>
      </c>
      <c r="G25" s="20"/>
      <c r="H25" s="20"/>
      <c r="I25" s="33" t="s">
        <v>35</v>
      </c>
      <c r="J25" s="16">
        <f t="shared" si="0"/>
        <v>1</v>
      </c>
      <c r="K25" s="17" t="s">
        <v>45</v>
      </c>
      <c r="L25" s="17" t="s">
        <v>6</v>
      </c>
      <c r="M25" s="56"/>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90">
        <f t="shared" si="5"/>
        <v>6169529.02</v>
      </c>
      <c r="BB25" s="52">
        <f t="shared" si="6"/>
        <v>6169529.02</v>
      </c>
      <c r="BC25" s="86" t="str">
        <f t="shared" si="7"/>
        <v>INR  Sixty One Lakh Sixty Nine Thousand Five Hundred &amp; Twenty Nine  and Paise Two Only</v>
      </c>
      <c r="IE25" s="19">
        <v>3</v>
      </c>
      <c r="IF25" s="19" t="s">
        <v>40</v>
      </c>
      <c r="IG25" s="19" t="s">
        <v>41</v>
      </c>
      <c r="IH25" s="19">
        <v>10</v>
      </c>
      <c r="II25" s="19" t="s">
        <v>34</v>
      </c>
    </row>
    <row r="26" spans="1:243" s="18" customFormat="1" ht="136.5">
      <c r="A26" s="31">
        <v>14</v>
      </c>
      <c r="B26" s="64" t="s">
        <v>76</v>
      </c>
      <c r="C26" s="32">
        <v>14</v>
      </c>
      <c r="D26" s="69">
        <v>4076.3</v>
      </c>
      <c r="E26" s="75" t="s">
        <v>56</v>
      </c>
      <c r="F26" s="83">
        <v>442.3</v>
      </c>
      <c r="G26" s="20"/>
      <c r="H26" s="20"/>
      <c r="I26" s="33" t="s">
        <v>35</v>
      </c>
      <c r="J26" s="16">
        <f t="shared" si="0"/>
        <v>1</v>
      </c>
      <c r="K26" s="17" t="s">
        <v>45</v>
      </c>
      <c r="L26" s="17" t="s">
        <v>6</v>
      </c>
      <c r="M26" s="56"/>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90">
        <f t="shared" si="5"/>
        <v>1802947.49</v>
      </c>
      <c r="BB26" s="52">
        <f t="shared" si="6"/>
        <v>1802947.49</v>
      </c>
      <c r="BC26" s="86" t="str">
        <f t="shared" si="7"/>
        <v>INR  Eighteen Lakh Two Thousand Nine Hundred &amp; Forty Seven  and Paise Forty Nine Only</v>
      </c>
      <c r="IE26" s="19">
        <v>1.01</v>
      </c>
      <c r="IF26" s="19" t="s">
        <v>36</v>
      </c>
      <c r="IG26" s="19" t="s">
        <v>33</v>
      </c>
      <c r="IH26" s="19">
        <v>123.223</v>
      </c>
      <c r="II26" s="19" t="s">
        <v>34</v>
      </c>
    </row>
    <row r="27" spans="1:243" s="18" customFormat="1" ht="195.75">
      <c r="A27" s="31">
        <v>15</v>
      </c>
      <c r="B27" s="64" t="s">
        <v>75</v>
      </c>
      <c r="C27" s="32">
        <v>15</v>
      </c>
      <c r="D27" s="69">
        <v>8143.2</v>
      </c>
      <c r="E27" s="76" t="s">
        <v>56</v>
      </c>
      <c r="F27" s="84">
        <v>643.1</v>
      </c>
      <c r="G27" s="20"/>
      <c r="H27" s="20"/>
      <c r="I27" s="33" t="s">
        <v>35</v>
      </c>
      <c r="J27" s="16">
        <f t="shared" si="0"/>
        <v>1</v>
      </c>
      <c r="K27" s="17" t="s">
        <v>45</v>
      </c>
      <c r="L27" s="17" t="s">
        <v>6</v>
      </c>
      <c r="M27" s="56"/>
      <c r="N27" s="20"/>
      <c r="O27" s="20"/>
      <c r="P27" s="36"/>
      <c r="Q27" s="20"/>
      <c r="R27" s="20"/>
      <c r="S27" s="36"/>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7"/>
      <c r="AV27" s="34"/>
      <c r="AW27" s="34"/>
      <c r="AX27" s="34"/>
      <c r="AY27" s="34"/>
      <c r="AZ27" s="34"/>
      <c r="BA27" s="90">
        <f t="shared" si="5"/>
        <v>5236891.92</v>
      </c>
      <c r="BB27" s="52">
        <f t="shared" si="6"/>
        <v>5236891.92</v>
      </c>
      <c r="BC27" s="86" t="str">
        <f t="shared" si="7"/>
        <v>INR  Fifty Two Lakh Thirty Six Thousand Eight Hundred &amp; Ninety One  and Paise Ninety Two Only</v>
      </c>
      <c r="IE27" s="19">
        <v>1.02</v>
      </c>
      <c r="IF27" s="19" t="s">
        <v>37</v>
      </c>
      <c r="IG27" s="19" t="s">
        <v>38</v>
      </c>
      <c r="IH27" s="19">
        <v>213</v>
      </c>
      <c r="II27" s="19" t="s">
        <v>34</v>
      </c>
    </row>
    <row r="28" spans="1:243" s="18" customFormat="1" ht="181.5">
      <c r="A28" s="31">
        <v>16</v>
      </c>
      <c r="B28" s="65" t="s">
        <v>71</v>
      </c>
      <c r="C28" s="32">
        <v>16</v>
      </c>
      <c r="D28" s="69">
        <v>5856.2</v>
      </c>
      <c r="E28" s="76" t="s">
        <v>58</v>
      </c>
      <c r="F28" s="84">
        <v>6033.7</v>
      </c>
      <c r="G28" s="20"/>
      <c r="H28" s="20"/>
      <c r="I28" s="33" t="s">
        <v>35</v>
      </c>
      <c r="J28" s="16">
        <f t="shared" si="0"/>
        <v>1</v>
      </c>
      <c r="K28" s="17" t="s">
        <v>45</v>
      </c>
      <c r="L28" s="17" t="s">
        <v>6</v>
      </c>
      <c r="M28" s="56"/>
      <c r="N28" s="20"/>
      <c r="O28" s="20"/>
      <c r="P28" s="36"/>
      <c r="Q28" s="20"/>
      <c r="R28" s="20"/>
      <c r="S28" s="36"/>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90">
        <f t="shared" si="5"/>
        <v>35334553.94</v>
      </c>
      <c r="BB28" s="52">
        <f t="shared" si="6"/>
        <v>35334553.94</v>
      </c>
      <c r="BC28" s="86" t="str">
        <f t="shared" si="7"/>
        <v>INR  Three Crore Fifty Three Lakh Thirty Four Thousand Five Hundred &amp; Fifty Three  and Paise Ninety Four Only</v>
      </c>
      <c r="IE28" s="19">
        <v>2</v>
      </c>
      <c r="IF28" s="19" t="s">
        <v>32</v>
      </c>
      <c r="IG28" s="19" t="s">
        <v>39</v>
      </c>
      <c r="IH28" s="19">
        <v>10</v>
      </c>
      <c r="II28" s="19" t="s">
        <v>34</v>
      </c>
    </row>
    <row r="29" spans="1:243" s="18" customFormat="1" ht="150">
      <c r="A29" s="31">
        <v>17</v>
      </c>
      <c r="B29" s="65" t="s">
        <v>72</v>
      </c>
      <c r="C29" s="32">
        <v>17</v>
      </c>
      <c r="D29" s="69">
        <v>523.8</v>
      </c>
      <c r="E29" s="76" t="s">
        <v>57</v>
      </c>
      <c r="F29" s="84">
        <v>143.7</v>
      </c>
      <c r="G29" s="20"/>
      <c r="H29" s="20"/>
      <c r="I29" s="33" t="s">
        <v>35</v>
      </c>
      <c r="J29" s="16">
        <f t="shared" si="0"/>
        <v>1</v>
      </c>
      <c r="K29" s="17" t="s">
        <v>45</v>
      </c>
      <c r="L29" s="17" t="s">
        <v>6</v>
      </c>
      <c r="M29" s="56"/>
      <c r="N29" s="20"/>
      <c r="O29" s="20"/>
      <c r="P29" s="36"/>
      <c r="Q29" s="20"/>
      <c r="R29" s="20"/>
      <c r="S29" s="36"/>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90">
        <f t="shared" si="5"/>
        <v>75270.06</v>
      </c>
      <c r="BB29" s="52">
        <f t="shared" si="6"/>
        <v>75270.06</v>
      </c>
      <c r="BC29" s="86" t="str">
        <f t="shared" si="7"/>
        <v>INR  Seventy Five Thousand Two Hundred &amp; Seventy  and Paise Six Only</v>
      </c>
      <c r="IE29" s="19">
        <v>3</v>
      </c>
      <c r="IF29" s="19" t="s">
        <v>40</v>
      </c>
      <c r="IG29" s="19" t="s">
        <v>41</v>
      </c>
      <c r="IH29" s="19">
        <v>10</v>
      </c>
      <c r="II29" s="19" t="s">
        <v>34</v>
      </c>
    </row>
    <row r="30" spans="1:243" s="18" customFormat="1" ht="120">
      <c r="A30" s="31">
        <v>18</v>
      </c>
      <c r="B30" s="66" t="s">
        <v>73</v>
      </c>
      <c r="C30" s="32">
        <v>18</v>
      </c>
      <c r="D30" s="68">
        <v>322.5</v>
      </c>
      <c r="E30" s="77" t="s">
        <v>57</v>
      </c>
      <c r="F30" s="85">
        <v>859</v>
      </c>
      <c r="G30" s="20"/>
      <c r="H30" s="20"/>
      <c r="I30" s="33" t="s">
        <v>35</v>
      </c>
      <c r="J30" s="16">
        <f t="shared" si="0"/>
        <v>1</v>
      </c>
      <c r="K30" s="17" t="s">
        <v>45</v>
      </c>
      <c r="L30" s="17" t="s">
        <v>6</v>
      </c>
      <c r="M30" s="56"/>
      <c r="N30" s="20"/>
      <c r="O30" s="20"/>
      <c r="P30" s="36"/>
      <c r="Q30" s="20"/>
      <c r="R30" s="20"/>
      <c r="S30" s="36"/>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90">
        <f t="shared" si="5"/>
        <v>277027.5</v>
      </c>
      <c r="BB30" s="52">
        <f t="shared" si="6"/>
        <v>277027.5</v>
      </c>
      <c r="BC30" s="86" t="str">
        <f t="shared" si="7"/>
        <v>INR  Two Lakh Seventy Seven Thousand  &amp;Twenty Seven  and Paise Fifty Only</v>
      </c>
      <c r="IE30" s="19">
        <v>1.01</v>
      </c>
      <c r="IF30" s="19" t="s">
        <v>36</v>
      </c>
      <c r="IG30" s="19" t="s">
        <v>33</v>
      </c>
      <c r="IH30" s="19">
        <v>123.223</v>
      </c>
      <c r="II30" s="19" t="s">
        <v>34</v>
      </c>
    </row>
    <row r="31" spans="1:243" s="18" customFormat="1" ht="105.75">
      <c r="A31" s="31">
        <v>19</v>
      </c>
      <c r="B31" s="67" t="s">
        <v>74</v>
      </c>
      <c r="C31" s="32">
        <v>19</v>
      </c>
      <c r="D31" s="68">
        <v>6048</v>
      </c>
      <c r="E31" s="77" t="s">
        <v>55</v>
      </c>
      <c r="F31" s="85">
        <v>77.9</v>
      </c>
      <c r="G31" s="20"/>
      <c r="H31" s="20"/>
      <c r="I31" s="33" t="s">
        <v>35</v>
      </c>
      <c r="J31" s="16">
        <f t="shared" si="0"/>
        <v>1</v>
      </c>
      <c r="K31" s="17" t="s">
        <v>45</v>
      </c>
      <c r="L31" s="17" t="s">
        <v>6</v>
      </c>
      <c r="M31" s="56"/>
      <c r="N31" s="20"/>
      <c r="O31" s="20"/>
      <c r="P31" s="36"/>
      <c r="Q31" s="20"/>
      <c r="R31" s="20"/>
      <c r="S31" s="36"/>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90">
        <f t="shared" si="5"/>
        <v>471139.2</v>
      </c>
      <c r="BB31" s="52">
        <f t="shared" si="6"/>
        <v>471139.2</v>
      </c>
      <c r="BC31" s="86" t="str">
        <f t="shared" si="7"/>
        <v>INR  Four Lakh Seventy One Thousand One Hundred &amp; Thirty Nine  and Paise Twenty Only</v>
      </c>
      <c r="IE31" s="19">
        <v>1.02</v>
      </c>
      <c r="IF31" s="19" t="s">
        <v>37</v>
      </c>
      <c r="IG31" s="19" t="s">
        <v>38</v>
      </c>
      <c r="IH31" s="19">
        <v>213</v>
      </c>
      <c r="II31" s="19" t="s">
        <v>34</v>
      </c>
    </row>
    <row r="32" spans="1:243" s="18" customFormat="1" ht="49.5" customHeight="1">
      <c r="A32" s="38" t="s">
        <v>43</v>
      </c>
      <c r="B32" s="39"/>
      <c r="C32" s="40"/>
      <c r="D32" s="41"/>
      <c r="E32" s="41"/>
      <c r="F32" s="41"/>
      <c r="G32" s="41"/>
      <c r="H32" s="42"/>
      <c r="I32" s="42"/>
      <c r="J32" s="42"/>
      <c r="K32" s="42"/>
      <c r="L32" s="43"/>
      <c r="BA32" s="91">
        <f>SUM(BA13:BA31)</f>
        <v>121108229.19</v>
      </c>
      <c r="BB32" s="53">
        <f>SUM(BB13:BB31)</f>
        <v>121108229.19</v>
      </c>
      <c r="BC32" s="86" t="str">
        <f>SpellNumber($E$2,BB32)</f>
        <v>INR  Twelve Crore Eleven Lakh Eight Thousand Two Hundred &amp; Twenty Nine  and Paise Nineteen Only</v>
      </c>
      <c r="IE32" s="19">
        <v>4</v>
      </c>
      <c r="IF32" s="19" t="s">
        <v>37</v>
      </c>
      <c r="IG32" s="19" t="s">
        <v>42</v>
      </c>
      <c r="IH32" s="19">
        <v>10</v>
      </c>
      <c r="II32" s="19" t="s">
        <v>34</v>
      </c>
    </row>
    <row r="33" spans="1:243" s="23" customFormat="1" ht="33.75" customHeight="1">
      <c r="A33" s="39" t="s">
        <v>47</v>
      </c>
      <c r="B33" s="44"/>
      <c r="C33" s="21"/>
      <c r="D33" s="45"/>
      <c r="E33" s="57" t="s">
        <v>53</v>
      </c>
      <c r="F33" s="58"/>
      <c r="G33" s="46"/>
      <c r="H33" s="22"/>
      <c r="I33" s="22"/>
      <c r="J33" s="22"/>
      <c r="K33" s="47"/>
      <c r="L33" s="48"/>
      <c r="M33" s="49"/>
      <c r="O33" s="18"/>
      <c r="P33" s="18"/>
      <c r="Q33" s="18"/>
      <c r="R33" s="18"/>
      <c r="S33" s="18"/>
      <c r="BA33" s="92">
        <f>IF(ISBLANK(F33),0,IF(E33="Excess (+)",ROUND(BA32+(BA32*F33),3),IF(E33="Less (-)",ROUND(BA32+(BA32*F33*(-1)),3),IF(E33="At Par",BA32,0))))</f>
        <v>0</v>
      </c>
      <c r="BB33" s="54">
        <f>ROUND(BA33,3)</f>
        <v>0</v>
      </c>
      <c r="BC33" s="35" t="str">
        <f>SpellNumber($E$2,BA33)</f>
        <v>INR Zero Only</v>
      </c>
      <c r="IE33" s="24"/>
      <c r="IF33" s="24"/>
      <c r="IG33" s="24"/>
      <c r="IH33" s="24"/>
      <c r="II33" s="24"/>
    </row>
    <row r="34" spans="1:243" s="23" customFormat="1" ht="41.25" customHeight="1">
      <c r="A34" s="38" t="s">
        <v>46</v>
      </c>
      <c r="B34" s="38"/>
      <c r="C34" s="96" t="str">
        <f>SpellNumber($E$2,BA33)</f>
        <v>INR Zero Only</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8"/>
      <c r="IE34" s="24"/>
      <c r="IF34" s="24"/>
      <c r="IG34" s="24"/>
      <c r="IH34" s="24"/>
      <c r="II34" s="24"/>
    </row>
    <row r="35" spans="3:243" s="12" customFormat="1" ht="14.25">
      <c r="C35" s="25"/>
      <c r="D35" s="25"/>
      <c r="E35" s="25"/>
      <c r="F35" s="25"/>
      <c r="G35" s="25"/>
      <c r="H35" s="25"/>
      <c r="I35" s="25"/>
      <c r="J35" s="25"/>
      <c r="K35" s="25"/>
      <c r="L35" s="25"/>
      <c r="M35" s="25"/>
      <c r="O35" s="25"/>
      <c r="BA35" s="25"/>
      <c r="BC35" s="25"/>
      <c r="IE35" s="13"/>
      <c r="IF35" s="13"/>
      <c r="IG35" s="13"/>
      <c r="IH35" s="13"/>
      <c r="II35" s="13"/>
    </row>
  </sheetData>
  <sheetProtection password="E02E" sheet="1" selectLockedCells="1"/>
  <mergeCells count="7">
    <mergeCell ref="A9:BC9"/>
    <mergeCell ref="C34:BC34"/>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InputMessage="1" showErrorMessage="1" sqref="E33">
      <formula1>"Select, Excess (+), Less (-)"</formula1>
    </dataValidation>
    <dataValidation allowBlank="1" showInputMessage="1" showErrorMessage="1" promptTitle="Item Description" prompt="Please enter Item Description in text" sqref="B28:B31 B18:B22 B26"/>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allowBlank="1" showInputMessage="1" showErrorMessage="1" promptTitle="Units" prompt="Please enter Units in text" sqref="E13:E31"/>
    <dataValidation type="list" allowBlank="1" showInputMessage="1" showErrorMessage="1" sqref="L28 L29 L30 L13 L14 L15 L16 L17 L18 L19 L20 L21 L22 L23 L24 L25 L26 L27 L31">
      <formula1>"INR"</formula1>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31">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allowBlank="1" showInputMessage="1" showErrorMessage="1" promptTitle="Itemcode/Make" prompt="Please enter text" sqref="C13:C31"/>
    <dataValidation type="decimal" allowBlank="1" showInputMessage="1" showErrorMessage="1" errorTitle="Invalid Entry" error="Only Numeric Values are allowed. " sqref="A13:A31">
      <formula1>0</formula1>
      <formula2>999999999999999</formula2>
    </dataValidation>
    <dataValidation type="list" showInputMessage="1" showErrorMessage="1" sqref="I13:I31">
      <formula1>"Excess(+), Less(-)"</formula1>
    </dataValidation>
    <dataValidation allowBlank="1" showInputMessage="1" showErrorMessage="1" promptTitle="Addition / Deduction" prompt="Please Choose the correct One" sqref="J13:J31"/>
    <dataValidation type="list" allowBlank="1" showInputMessage="1" showErrorMessage="1" sqref="C2">
      <formula1>"Normal, SingleWindow, Alternate"</formula1>
    </dataValidation>
    <dataValidation type="list" allowBlank="1" showInputMessage="1" showErrorMessage="1" sqref="K13:K3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02" t="s">
        <v>2</v>
      </c>
      <c r="F6" s="102"/>
      <c r="G6" s="102"/>
      <c r="H6" s="102"/>
      <c r="I6" s="102"/>
      <c r="J6" s="102"/>
      <c r="K6" s="102"/>
    </row>
    <row r="7" spans="5:11" ht="14.25">
      <c r="E7" s="102"/>
      <c r="F7" s="102"/>
      <c r="G7" s="102"/>
      <c r="H7" s="102"/>
      <c r="I7" s="102"/>
      <c r="J7" s="102"/>
      <c r="K7" s="102"/>
    </row>
    <row r="8" spans="5:11" ht="14.25">
      <c r="E8" s="102"/>
      <c r="F8" s="102"/>
      <c r="G8" s="102"/>
      <c r="H8" s="102"/>
      <c r="I8" s="102"/>
      <c r="J8" s="102"/>
      <c r="K8" s="102"/>
    </row>
    <row r="9" spans="5:11" ht="14.25">
      <c r="E9" s="102"/>
      <c r="F9" s="102"/>
      <c r="G9" s="102"/>
      <c r="H9" s="102"/>
      <c r="I9" s="102"/>
      <c r="J9" s="102"/>
      <c r="K9" s="102"/>
    </row>
    <row r="10" spans="5:11" ht="14.25">
      <c r="E10" s="102"/>
      <c r="F10" s="102"/>
      <c r="G10" s="102"/>
      <c r="H10" s="102"/>
      <c r="I10" s="102"/>
      <c r="J10" s="102"/>
      <c r="K10" s="102"/>
    </row>
    <row r="11" spans="5:11" ht="14.25">
      <c r="E11" s="102"/>
      <c r="F11" s="102"/>
      <c r="G11" s="102"/>
      <c r="H11" s="102"/>
      <c r="I11" s="102"/>
      <c r="J11" s="102"/>
      <c r="K11" s="102"/>
    </row>
    <row r="12" spans="5:11" ht="14.25">
      <c r="E12" s="102"/>
      <c r="F12" s="102"/>
      <c r="G12" s="102"/>
      <c r="H12" s="102"/>
      <c r="I12" s="102"/>
      <c r="J12" s="102"/>
      <c r="K12" s="102"/>
    </row>
    <row r="13" spans="5:11" ht="14.25">
      <c r="E13" s="102"/>
      <c r="F13" s="102"/>
      <c r="G13" s="102"/>
      <c r="H13" s="102"/>
      <c r="I13" s="102"/>
      <c r="J13" s="102"/>
      <c r="K13" s="102"/>
    </row>
    <row r="14" spans="5:11" ht="14.2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2015-01-07T05:41:29Z</cp:lastPrinted>
  <dcterms:created xsi:type="dcterms:W3CDTF">2009-01-30T06:42:42Z</dcterms:created>
  <dcterms:modified xsi:type="dcterms:W3CDTF">2020-11-02T14:18:12Z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