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<sst xmlns="http://schemas.openxmlformats.org/spreadsheetml/2006/main" count="137" uniqueCount="64">
  <si>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</si>
  <si>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</si>
  <si>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</si>
  <si>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</si>
  <si>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</si>
  <si>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</si>
  <si>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</si>
  <si>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</si>
  <si>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</si>
  <si>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</si>
  <si>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</si>
  <si>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</si>
  <si>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</si>
  <si>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</si>
  <si>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</si>
  <si>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</si>
  <si>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</si>
  <si>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</si>
  <si>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</si>
  <si>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</si>
  <si>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</si>
  <si>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</si>
  <si>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</si>
  <si>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</si>
  <si>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</si>
  <si>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</si>
  <si>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</si>
  <si>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</si>
  <si>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</si>
  <si>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</si>
  <si>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</si>
  <si>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</si>
  <si>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</si>
  <si>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</si>
  <si>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</si>
  <si>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</si>
  <si>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</si>
  <si>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</si>
  <si>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</si>
  <si>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</si>
  <si>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</si>
  <si>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</si>
  <si>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</si>
  <si>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</si>
  <si>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</si>
  <si>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</si>
  <si>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</si>
  <si>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</si>
  <si>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</si>
  <si>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</si>
  <si>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</si>
  <si>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</si>
  <si>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</si>
  <si>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</si>
  <si>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Cum</t>
  </si>
  <si>
    <t>Sqm</t>
  </si>
  <si>
    <t>Tender Inviting Authority: Managing Director, OCCL.</t>
  </si>
  <si>
    <t>Name of Work: Bank protection to the left bank of river Budhabalanga near village Bhanjabati to Baghuapal.</t>
  </si>
  <si>
    <t>Contract No:  Bid identification No. OCCL-SCP/01/2020-21</t>
  </si>
  <si>
    <t>Earth work excavation, loading, unloading &amp; carriage by mechanical means of all kind of soil including stony earth, gravel and moorum etc. interspread with boulders up to 1/2 cum size with all leads, lifts &amp; delifts including trimming of slope &amp; bed to design section &amp; dumping the excavated earth away from the work site with construction &amp; maintenance of haul road, cost of all materials, labours, carriage, hire &amp; running charges of all machinaries, T&amp;P, cost of fuel, lubricants, labour cess etc. complete as per the direction of the Engineer-In-Charge.</t>
  </si>
  <si>
    <t>Earth work in approved type of soil from approved borrow area by mechanical means &amp; loading into &amp; transportation by transportation vehicle &amp; unloading the earth over the approved surface of the embankment  in proper profiles with all leads, lifts &amp; delifts including rough dressing &amp; breaking the clods into 5 cm to 7 cm size including removal of all foreign materials, debries, grass, bushes vegetation, shrubs roots from transported earth  including laying in layers not exceeding 22.50 cm in depth well watered and compacting with VRR upto OMC condition with 95% dry density including construction &amp; maintenance of haul road, cost of all materials, labours, carriage, cost of hire &amp; running charges of all machinaries,  T&amp;P, cost of fuel, lubricants, royality, labour cess etc. complete. as per the direction of the Engineer-In-Charge.</t>
  </si>
  <si>
    <t>Quarrying, Collecting, Supplying blasted hard granite stone boulders of 15 cm to 30 cm size from approved quarry free from weathered skin surface &amp; other deleterious materials packing the stones in rip raps &amp; slope protection works in river embankments to required profile in all heights &amp; depths including filling the interstices with small size stones, wedging &amp; hammering with 5 Kg hammer including fixing wave breakers with cost of all materials, conveyance, labour, T&amp;P required for the work, royality, labour cess, hire &amp; running charges of all machinaries &amp; transpotation of all materials of approved quality with all leads, lifts, delifts &amp; rehandling charges etc. required to complete the item as per the direction of the Engineer-In-Charge.</t>
  </si>
  <si>
    <r>
      <t xml:space="preserve">Quarrying, Collecting, Supplying blasted hard granite stone boulders of atleast 30 cm &amp; above size &amp; 0.028 Cum in volume from approved quarry free from weathered skin surface &amp; other deleterious materials </t>
    </r>
    <r>
      <rPr>
        <b/>
        <sz val="12"/>
        <rFont val="Arial"/>
        <family val="2"/>
      </rPr>
      <t>dumping</t>
    </r>
    <r>
      <rPr>
        <sz val="12"/>
        <rFont val="Arial"/>
        <family val="2"/>
      </rPr>
      <t xml:space="preserve"> the stones in rip raps, spur &amp; slope protection works including surface packing in all heights &amp; depths including filling the interstices with small size stones, wedging &amp; hammering with 5 Kg hammer including fixing wave breakers with cost of all materials, conveyance, labours, T&amp;P required for the work, royality, labour cess, hire &amp; running charges of machinaries &amp; transpotation of all materials of approved quality with all leads, lifts, delifts &amp; rehandling charges etc. required to complete the work as per the direction of the Engineer-In-Charge. </t>
    </r>
    <r>
      <rPr>
        <b/>
        <sz val="12"/>
        <rFont val="Arial"/>
        <family val="2"/>
      </rPr>
      <t>(Payment will be made on finished levelled section deducting 1/6th volume for voids.)</t>
    </r>
  </si>
  <si>
    <t>Fine dressing of earth work in slopes of embankment including filling of earth of rain cuts &amp; slopes with selected earth at contractors own cost &amp; duly compacted &amp; trimmed to the required profile &amp; turfing with dub sods of rectangular shape of minimum 8 cm to 10 cm thick with all leads, lifts, delifts to the work site  including cost of all materials, labours, T &amp; P, handling &amp; rehandling charges, labour cess  with mobilization,demobilization, supervision charges with cost of all other materials, approach road, diversion road, site illumination including watering the sods till survival of grass with all incidental charges to complete the work etc. complete as per the direction of the Engineer-In-Charge.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</si>
</sst>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1"/>
      <color indexed="16"/>
      <name val="Arial"/>
      <family val="2"/>
    </font>
    <font>
      <b/>
      <u val="single"/>
      <sz val="16"/>
      <color indexed="10"/>
      <name val="Arial"/>
      <family val="2"/>
    </font>
    <font>
      <b/>
      <sz val="14"/>
      <color indexed="5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1"/>
      <color rgb="FF800000"/>
      <name val="Arial"/>
      <family val="2"/>
    </font>
    <font>
      <b/>
      <sz val="14"/>
      <color theme="6"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62" applyNumberFormat="1" applyFont="1" applyFill="1" applyBorder="1" applyAlignment="1">
      <alignment vertical="center"/>
      <protection/>
    </xf>
    <xf numFmtId="0" fontId="62" fillId="0" borderId="0" xfId="62" applyNumberFormat="1" applyFont="1" applyFill="1" applyBorder="1" applyAlignment="1" applyProtection="1">
      <alignment vertical="center"/>
      <protection locked="0"/>
    </xf>
    <xf numFmtId="0" fontId="62" fillId="0" borderId="0" xfId="62" applyNumberFormat="1" applyFont="1" applyFill="1" applyBorder="1" applyAlignment="1">
      <alignment vertical="center"/>
      <protection/>
    </xf>
    <xf numFmtId="0" fontId="2" fillId="0" borderId="0" xfId="62" applyNumberFormat="1" applyFont="1" applyFill="1" applyBorder="1" applyAlignment="1">
      <alignment vertical="center"/>
      <protection/>
    </xf>
    <xf numFmtId="0" fontId="4" fillId="0" borderId="0" xfId="62" applyNumberFormat="1" applyFont="1" applyFill="1" applyBorder="1" applyAlignment="1">
      <alignment horizontal="left"/>
      <protection/>
    </xf>
    <xf numFmtId="0" fontId="63" fillId="0" borderId="0" xfId="62" applyNumberFormat="1" applyFont="1" applyFill="1" applyBorder="1" applyAlignment="1">
      <alignment horizontal="left"/>
      <protection/>
    </xf>
    <xf numFmtId="0" fontId="3" fillId="0" borderId="0" xfId="62" applyNumberFormat="1" applyFont="1" applyFill="1" applyAlignment="1" applyProtection="1">
      <alignment vertical="center"/>
      <protection locked="0"/>
    </xf>
    <xf numFmtId="0" fontId="62" fillId="0" borderId="0" xfId="62" applyNumberFormat="1" applyFont="1" applyFill="1" applyAlignment="1" applyProtection="1">
      <alignment vertical="center"/>
      <protection locked="0"/>
    </xf>
    <xf numFmtId="0" fontId="3" fillId="0" borderId="0" xfId="62" applyNumberFormat="1" applyFont="1" applyFill="1" applyAlignment="1">
      <alignment vertical="center"/>
      <protection/>
    </xf>
    <xf numFmtId="0" fontId="62" fillId="0" borderId="0" xfId="62" applyNumberFormat="1" applyFont="1" applyFill="1" applyAlignment="1">
      <alignment vertical="center"/>
      <protection/>
    </xf>
    <xf numFmtId="0" fontId="2" fillId="0" borderId="10" xfId="62" applyNumberFormat="1" applyFont="1" applyFill="1" applyBorder="1" applyAlignment="1">
      <alignment horizontal="center" vertical="top" wrapText="1"/>
      <protection/>
    </xf>
    <xf numFmtId="0" fontId="3" fillId="0" borderId="0" xfId="62" applyNumberFormat="1" applyFont="1" applyFill="1">
      <alignment/>
      <protection/>
    </xf>
    <xf numFmtId="0" fontId="62" fillId="0" borderId="0" xfId="62" applyNumberFormat="1" applyFont="1" applyFill="1">
      <alignment/>
      <protection/>
    </xf>
    <xf numFmtId="0" fontId="2" fillId="0" borderId="11" xfId="62" applyNumberFormat="1" applyFont="1" applyFill="1" applyBorder="1" applyAlignment="1">
      <alignment horizontal="center" vertical="top" wrapText="1"/>
      <protection/>
    </xf>
    <xf numFmtId="0" fontId="2" fillId="0" borderId="11" xfId="62" applyNumberFormat="1" applyFont="1" applyFill="1" applyBorder="1" applyAlignment="1" applyProtection="1">
      <alignment horizontal="right" vertical="top"/>
      <protection/>
    </xf>
    <xf numFmtId="0" fontId="3" fillId="0" borderId="11" xfId="62" applyNumberFormat="1" applyFont="1" applyFill="1" applyBorder="1" applyAlignment="1">
      <alignment vertical="top"/>
      <protection/>
    </xf>
    <xf numFmtId="0" fontId="2" fillId="0" borderId="11" xfId="62" applyNumberFormat="1" applyFont="1" applyFill="1" applyBorder="1" applyAlignment="1" applyProtection="1">
      <alignment horizontal="left" vertical="top"/>
      <protection locked="0"/>
    </xf>
    <xf numFmtId="0" fontId="3" fillId="0" borderId="0" xfId="62" applyNumberFormat="1" applyFont="1" applyFill="1" applyAlignment="1">
      <alignment vertical="top"/>
      <protection/>
    </xf>
    <xf numFmtId="0" fontId="62" fillId="0" borderId="0" xfId="62" applyNumberFormat="1" applyFont="1" applyFill="1" applyAlignment="1">
      <alignment vertical="top"/>
      <protection/>
    </xf>
    <xf numFmtId="0" fontId="2" fillId="0" borderId="11" xfId="62" applyNumberFormat="1" applyFont="1" applyFill="1" applyBorder="1" applyAlignment="1" applyProtection="1">
      <alignment horizontal="right" vertical="top"/>
      <protection locked="0"/>
    </xf>
    <xf numFmtId="0" fontId="64" fillId="0" borderId="12" xfId="62" applyNumberFormat="1" applyFont="1" applyFill="1" applyBorder="1" applyAlignment="1" applyProtection="1">
      <alignment vertical="top"/>
      <protection/>
    </xf>
    <xf numFmtId="0" fontId="3" fillId="0" borderId="10" xfId="62" applyNumberFormat="1" applyFont="1" applyFill="1" applyBorder="1" applyAlignment="1" applyProtection="1">
      <alignment vertical="top"/>
      <protection/>
    </xf>
    <xf numFmtId="0" fontId="3" fillId="0" borderId="0" xfId="62" applyNumberFormat="1" applyFont="1" applyFill="1" applyAlignment="1" applyProtection="1">
      <alignment vertical="top"/>
      <protection/>
    </xf>
    <xf numFmtId="0" fontId="62" fillId="0" borderId="0" xfId="62" applyNumberFormat="1" applyFont="1" applyFill="1" applyAlignment="1" applyProtection="1">
      <alignment vertical="top"/>
      <protection/>
    </xf>
    <xf numFmtId="0" fontId="0" fillId="0" borderId="0" xfId="62" applyNumberFormat="1" applyFill="1">
      <alignment/>
      <protection/>
    </xf>
    <xf numFmtId="0" fontId="65" fillId="0" borderId="0" xfId="62" applyNumberFormat="1" applyFont="1" applyFill="1">
      <alignment/>
      <protection/>
    </xf>
    <xf numFmtId="0" fontId="66" fillId="0" borderId="0" xfId="64" applyNumberFormat="1" applyFont="1" applyFill="1" applyBorder="1" applyAlignment="1" applyProtection="1">
      <alignment horizontal="center" vertical="center"/>
      <protection/>
    </xf>
    <xf numFmtId="0" fontId="2" fillId="0" borderId="13" xfId="64" applyNumberFormat="1" applyFont="1" applyFill="1" applyBorder="1" applyAlignment="1" applyProtection="1">
      <alignment horizontal="left" vertical="top" wrapText="1"/>
      <protection/>
    </xf>
    <xf numFmtId="0" fontId="2" fillId="0" borderId="12" xfId="64" applyNumberFormat="1" applyFont="1" applyFill="1" applyBorder="1" applyAlignment="1">
      <alignment horizontal="center" vertical="top" wrapText="1"/>
      <protection/>
    </xf>
    <xf numFmtId="0" fontId="67" fillId="0" borderId="10" xfId="64" applyNumberFormat="1" applyFont="1" applyFill="1" applyBorder="1" applyAlignment="1">
      <alignment vertical="top" wrapText="1"/>
      <protection/>
    </xf>
    <xf numFmtId="0" fontId="3" fillId="0" borderId="11" xfId="64" applyNumberFormat="1" applyFont="1" applyFill="1" applyBorder="1" applyAlignment="1">
      <alignment horizontal="center" vertical="top"/>
      <protection/>
    </xf>
    <xf numFmtId="0" fontId="68" fillId="0" borderId="11" xfId="64" applyNumberFormat="1" applyFont="1" applyFill="1" applyBorder="1" applyAlignment="1">
      <alignment horizontal="left" wrapText="1" readingOrder="1"/>
      <protection/>
    </xf>
    <xf numFmtId="0" fontId="3" fillId="0" borderId="11" xfId="64" applyNumberFormat="1" applyFont="1" applyFill="1" applyBorder="1" applyAlignment="1">
      <alignment vertical="top"/>
      <protection/>
    </xf>
    <xf numFmtId="0" fontId="2" fillId="0" borderId="11" xfId="62" applyNumberFormat="1" applyFont="1" applyFill="1" applyBorder="1" applyAlignment="1" applyProtection="1">
      <alignment horizontal="center" vertical="top" wrapText="1"/>
      <protection locked="0"/>
    </xf>
    <xf numFmtId="0" fontId="3" fillId="0" borderId="11" xfId="64" applyNumberFormat="1" applyFont="1" applyFill="1" applyBorder="1" applyAlignment="1">
      <alignment vertical="top" wrapText="1"/>
      <protection/>
    </xf>
    <xf numFmtId="0" fontId="2" fillId="0" borderId="10" xfId="62" applyNumberFormat="1" applyFont="1" applyFill="1" applyBorder="1" applyAlignment="1" applyProtection="1">
      <alignment horizontal="center" vertical="top" wrapText="1"/>
      <protection locked="0"/>
    </xf>
    <xf numFmtId="0" fontId="2" fillId="0" borderId="11" xfId="64" applyNumberFormat="1" applyFont="1" applyFill="1" applyBorder="1" applyAlignment="1">
      <alignment horizontal="left" vertical="top"/>
      <protection/>
    </xf>
    <xf numFmtId="0" fontId="2" fillId="0" borderId="13" xfId="64" applyNumberFormat="1" applyFont="1" applyFill="1" applyBorder="1" applyAlignment="1">
      <alignment horizontal="left" vertical="top"/>
      <protection/>
    </xf>
    <xf numFmtId="0" fontId="3" fillId="0" borderId="12" xfId="64" applyNumberFormat="1" applyFont="1" applyFill="1" applyBorder="1" applyAlignment="1">
      <alignmen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2" fillId="0" borderId="15"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64"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4"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0" fontId="67" fillId="0" borderId="10" xfId="64" applyNumberFormat="1" applyFont="1" applyFill="1" applyBorder="1" applyAlignment="1">
      <alignment horizontal="center" vertical="top" wrapText="1"/>
      <protection/>
    </xf>
    <xf numFmtId="174" fontId="2" fillId="0" borderId="16" xfId="63" applyNumberFormat="1" applyFont="1" applyFill="1" applyBorder="1" applyAlignment="1">
      <alignment horizontal="right" vertical="top"/>
      <protection/>
    </xf>
    <xf numFmtId="174" fontId="6" fillId="0" borderId="17" xfId="64" applyNumberFormat="1" applyFont="1" applyFill="1" applyBorder="1" applyAlignment="1">
      <alignment vertical="top"/>
      <protection/>
    </xf>
    <xf numFmtId="174" fontId="6" fillId="0" borderId="18" xfId="64" applyNumberFormat="1" applyFont="1" applyFill="1" applyBorder="1" applyAlignment="1">
      <alignment horizontal="right" vertical="top"/>
      <protection/>
    </xf>
    <xf numFmtId="174" fontId="2" fillId="33" borderId="19" xfId="62" applyNumberFormat="1" applyFont="1" applyFill="1" applyBorder="1" applyAlignment="1" applyProtection="1">
      <alignment horizontal="right" vertical="top"/>
      <protection locked="0"/>
    </xf>
    <xf numFmtId="174" fontId="2" fillId="33" borderId="11" xfId="62" applyNumberFormat="1" applyFont="1" applyFill="1" applyBorder="1" applyAlignment="1" applyProtection="1">
      <alignment horizontal="right" vertical="top"/>
      <protection locked="0"/>
    </xf>
    <xf numFmtId="0" fontId="69" fillId="33" borderId="10" xfId="64" applyNumberFormat="1" applyFont="1" applyFill="1" applyBorder="1" applyAlignment="1" applyProtection="1">
      <alignment vertical="center" wrapText="1"/>
      <protection locked="0"/>
    </xf>
    <xf numFmtId="177" fontId="70" fillId="33" borderId="10" xfId="74" applyNumberFormat="1" applyFont="1" applyFill="1" applyBorder="1" applyAlignment="1" applyProtection="1">
      <alignment horizontal="center" vertical="center"/>
      <protection locked="0"/>
    </xf>
    <xf numFmtId="2" fontId="17" fillId="0" borderId="11" xfId="0" applyNumberFormat="1" applyFont="1" applyFill="1" applyBorder="1" applyAlignment="1">
      <alignment horizontal="center" vertical="center" wrapText="1"/>
    </xf>
    <xf numFmtId="0" fontId="3" fillId="0" borderId="11" xfId="64" applyNumberFormat="1" applyFont="1" applyFill="1" applyBorder="1" applyAlignment="1">
      <alignment vertical="center" wrapText="1"/>
      <protection/>
    </xf>
    <xf numFmtId="0" fontId="2" fillId="33" borderId="13"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17" xfId="64" applyNumberFormat="1" applyFont="1" applyFill="1" applyBorder="1" applyAlignment="1" applyProtection="1">
      <alignment horizontal="left" vertical="top"/>
      <protection locked="0"/>
    </xf>
    <xf numFmtId="0" fontId="17"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2" fontId="2" fillId="0" borderId="16" xfId="64" applyNumberFormat="1" applyFont="1" applyFill="1" applyBorder="1" applyAlignment="1">
      <alignment horizontal="right" vertical="center"/>
      <protection/>
    </xf>
    <xf numFmtId="2" fontId="6" fillId="0" borderId="11" xfId="64" applyNumberFormat="1" applyFont="1" applyFill="1" applyBorder="1" applyAlignment="1">
      <alignment vertical="center"/>
      <protection/>
    </xf>
    <xf numFmtId="2" fontId="71" fillId="0" borderId="11" xfId="64" applyNumberFormat="1" applyFont="1" applyFill="1" applyBorder="1" applyAlignment="1">
      <alignment vertical="top"/>
      <protection/>
    </xf>
    <xf numFmtId="0" fontId="2" fillId="0" borderId="13" xfId="62" applyNumberFormat="1" applyFont="1" applyFill="1" applyBorder="1" applyAlignment="1">
      <alignment horizontal="center" vertical="center" wrapText="1"/>
      <protection/>
    </xf>
    <xf numFmtId="0" fontId="2" fillId="0" borderId="15" xfId="62" applyNumberFormat="1" applyFont="1" applyFill="1" applyBorder="1" applyAlignment="1">
      <alignment horizontal="center" vertical="center" wrapText="1"/>
      <protection/>
    </xf>
    <xf numFmtId="0" fontId="2" fillId="0" borderId="17" xfId="62" applyNumberFormat="1" applyFont="1" applyFill="1" applyBorder="1" applyAlignment="1">
      <alignment horizontal="center" vertical="center" wrapText="1"/>
      <protection/>
    </xf>
    <xf numFmtId="0" fontId="6" fillId="0" borderId="13" xfId="64" applyNumberFormat="1" applyFont="1" applyFill="1" applyBorder="1" applyAlignment="1">
      <alignment horizontal="center" vertical="top" wrapText="1"/>
      <protection/>
    </xf>
    <xf numFmtId="0" fontId="6" fillId="0" borderId="15" xfId="64" applyNumberFormat="1" applyFont="1" applyFill="1" applyBorder="1" applyAlignment="1">
      <alignment horizontal="center" vertical="top" wrapText="1"/>
      <protection/>
    </xf>
    <xf numFmtId="0" fontId="6" fillId="0" borderId="17" xfId="64" applyNumberFormat="1" applyFont="1" applyFill="1" applyBorder="1" applyAlignment="1">
      <alignment horizontal="center" vertical="top" wrapText="1"/>
      <protection/>
    </xf>
    <xf numFmtId="0" fontId="72" fillId="0" borderId="0" xfId="62" applyNumberFormat="1" applyFont="1" applyFill="1" applyBorder="1" applyAlignment="1">
      <alignment horizontal="right" vertical="top"/>
      <protection/>
    </xf>
    <xf numFmtId="0" fontId="5" fillId="0" borderId="0" xfId="62" applyNumberFormat="1" applyFont="1" applyFill="1" applyBorder="1" applyAlignment="1">
      <alignment horizontal="left" vertical="center" wrapText="1"/>
      <protection/>
    </xf>
    <xf numFmtId="0" fontId="63" fillId="0" borderId="20" xfId="62"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3" xfId="59"/>
    <cellStyle name="Normal 14" xfId="60"/>
    <cellStyle name="Normal 19"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Percent 2" xfId="73"/>
    <cellStyle name="Percent 3"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1"/>
  <sheetViews>
    <sheetView showGridLines="0" zoomScale="70" zoomScaleNormal="70" zoomScalePageLayoutView="0" workbookViewId="0" topLeftCell="A8">
      <selection activeCell="A7" sqref="A7:BC7"/>
    </sheetView>
  </sheetViews>
  <sheetFormatPr defaultColWidth="9.140625" defaultRowHeight="15"/>
  <cols>
    <col min="1" max="1" width="14.8515625" style="25" customWidth="1"/>
    <col min="2" max="2" width="44.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49"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7" t="s">
        <v>56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57</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28" t="s">
        <v>50</v>
      </c>
      <c r="B8" s="60"/>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2"/>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0" t="s">
        <v>51</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240">
      <c r="A13" s="31">
        <v>1</v>
      </c>
      <c r="B13" s="63" t="s">
        <v>59</v>
      </c>
      <c r="C13" s="32">
        <v>1</v>
      </c>
      <c r="D13" s="64">
        <v>22448.45</v>
      </c>
      <c r="E13" s="65" t="s">
        <v>54</v>
      </c>
      <c r="F13" s="64">
        <v>46.9</v>
      </c>
      <c r="G13" s="20"/>
      <c r="H13" s="15"/>
      <c r="I13" s="33" t="s">
        <v>35</v>
      </c>
      <c r="J13" s="16">
        <f>IF(I13="Less(-)",-1,1)</f>
        <v>1</v>
      </c>
      <c r="K13" s="17" t="s">
        <v>45</v>
      </c>
      <c r="L13" s="17" t="s">
        <v>6</v>
      </c>
      <c r="M13" s="54"/>
      <c r="N13" s="20"/>
      <c r="O13" s="20"/>
      <c r="P13" s="36"/>
      <c r="Q13" s="20"/>
      <c r="R13" s="20"/>
      <c r="S13" s="36"/>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67">
        <f>total_amount_ba($B$2,$D$2,D13,F13,J13,K13,M13)</f>
        <v>1052832.31</v>
      </c>
      <c r="BB13" s="51">
        <f>BA13+SUM(N13:AZ13)</f>
        <v>1052832.31</v>
      </c>
      <c r="BC13" s="59" t="str">
        <f>SpellNumber(L13,BB13)</f>
        <v>INR  Ten Lakh Fifty Two Thousand Eight Hundred &amp; Thirty Two  and Paise Thirty One Only</v>
      </c>
      <c r="IE13" s="19">
        <v>1.01</v>
      </c>
      <c r="IF13" s="19" t="s">
        <v>36</v>
      </c>
      <c r="IG13" s="19" t="s">
        <v>33</v>
      </c>
      <c r="IH13" s="19">
        <v>123.223</v>
      </c>
      <c r="II13" s="19" t="s">
        <v>34</v>
      </c>
    </row>
    <row r="14" spans="1:243" s="18" customFormat="1" ht="315">
      <c r="A14" s="31">
        <v>2</v>
      </c>
      <c r="B14" s="63" t="s">
        <v>60</v>
      </c>
      <c r="C14" s="32">
        <v>3</v>
      </c>
      <c r="D14" s="64">
        <v>8708.7</v>
      </c>
      <c r="E14" s="66" t="s">
        <v>54</v>
      </c>
      <c r="F14" s="64">
        <v>104.7</v>
      </c>
      <c r="G14" s="20"/>
      <c r="H14" s="20"/>
      <c r="I14" s="33" t="s">
        <v>35</v>
      </c>
      <c r="J14" s="16">
        <f>IF(I14="Less(-)",-1,1)</f>
        <v>1</v>
      </c>
      <c r="K14" s="17" t="s">
        <v>45</v>
      </c>
      <c r="L14" s="17" t="s">
        <v>6</v>
      </c>
      <c r="M14" s="55"/>
      <c r="N14" s="20"/>
      <c r="O14" s="20"/>
      <c r="P14" s="36"/>
      <c r="Q14" s="20"/>
      <c r="R14" s="20"/>
      <c r="S14" s="36"/>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7">
        <f>total_amount_ba($B$2,$D$2,D14,F14,J14,K14,M14)</f>
        <v>911800.89</v>
      </c>
      <c r="BB14" s="51">
        <f>BA14+SUM(N14:AZ14)</f>
        <v>911800.89</v>
      </c>
      <c r="BC14" s="59" t="str">
        <f>SpellNumber(L14,BB14)</f>
        <v>INR  Nine Lakh Eleven Thousand Eight Hundred    and Paise Eighty Nine Only</v>
      </c>
      <c r="IE14" s="19">
        <v>1.02</v>
      </c>
      <c r="IF14" s="19" t="s">
        <v>37</v>
      </c>
      <c r="IG14" s="19" t="s">
        <v>38</v>
      </c>
      <c r="IH14" s="19">
        <v>213</v>
      </c>
      <c r="II14" s="19" t="s">
        <v>34</v>
      </c>
    </row>
    <row r="15" spans="1:243" s="18" customFormat="1" ht="285">
      <c r="A15" s="31">
        <v>3</v>
      </c>
      <c r="B15" s="63" t="s">
        <v>61</v>
      </c>
      <c r="C15" s="32">
        <v>4</v>
      </c>
      <c r="D15" s="64">
        <v>13086.5</v>
      </c>
      <c r="E15" s="66" t="s">
        <v>54</v>
      </c>
      <c r="F15" s="64">
        <v>1747.45</v>
      </c>
      <c r="G15" s="20"/>
      <c r="H15" s="20"/>
      <c r="I15" s="33" t="s">
        <v>35</v>
      </c>
      <c r="J15" s="16">
        <f>IF(I15="Less(-)",-1,1)</f>
        <v>1</v>
      </c>
      <c r="K15" s="17" t="s">
        <v>45</v>
      </c>
      <c r="L15" s="17" t="s">
        <v>6</v>
      </c>
      <c r="M15" s="55"/>
      <c r="N15" s="20"/>
      <c r="O15" s="20"/>
      <c r="P15" s="36"/>
      <c r="Q15" s="20"/>
      <c r="R15" s="20"/>
      <c r="S15" s="36"/>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7">
        <f>total_amount_ba($B$2,$D$2,D15,F15,J15,K15,M15)</f>
        <v>22868004.43</v>
      </c>
      <c r="BB15" s="51">
        <f>BA15+SUM(N15:AZ15)</f>
        <v>22868004.43</v>
      </c>
      <c r="BC15" s="59" t="str">
        <f>SpellNumber(L15,BB15)</f>
        <v>INR  Two Crore Twenty Eight Lakh Sixty Eight Thousand  &amp;Four  and Paise Forty Three Only</v>
      </c>
      <c r="IE15" s="19">
        <v>2</v>
      </c>
      <c r="IF15" s="19" t="s">
        <v>32</v>
      </c>
      <c r="IG15" s="19" t="s">
        <v>39</v>
      </c>
      <c r="IH15" s="19">
        <v>10</v>
      </c>
      <c r="II15" s="19" t="s">
        <v>34</v>
      </c>
    </row>
    <row r="16" spans="1:243" s="18" customFormat="1" ht="318">
      <c r="A16" s="31">
        <v>4</v>
      </c>
      <c r="B16" s="63" t="s">
        <v>62</v>
      </c>
      <c r="C16" s="32">
        <v>5</v>
      </c>
      <c r="D16" s="64">
        <v>46042.38</v>
      </c>
      <c r="E16" s="66" t="s">
        <v>54</v>
      </c>
      <c r="F16" s="64">
        <v>1477.9</v>
      </c>
      <c r="G16" s="20"/>
      <c r="H16" s="20"/>
      <c r="I16" s="33" t="s">
        <v>35</v>
      </c>
      <c r="J16" s="16">
        <f>IF(I16="Less(-)",-1,1)</f>
        <v>1</v>
      </c>
      <c r="K16" s="17" t="s">
        <v>45</v>
      </c>
      <c r="L16" s="17" t="s">
        <v>6</v>
      </c>
      <c r="M16" s="55"/>
      <c r="N16" s="20"/>
      <c r="O16" s="20"/>
      <c r="P16" s="36"/>
      <c r="Q16" s="20"/>
      <c r="R16" s="20"/>
      <c r="S16" s="36"/>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7">
        <f>total_amount_ba($B$2,$D$2,D16,F16,J16,K16,M16)</f>
        <v>68046033.4</v>
      </c>
      <c r="BB16" s="51">
        <f>BA16+SUM(N16:AZ16)</f>
        <v>68046033.4</v>
      </c>
      <c r="BC16" s="59" t="str">
        <f>SpellNumber(L16,BB16)</f>
        <v>INR  Six Crore Eighty Lakh Forty Six Thousand  &amp;Thirty Three  and Paise Forty Only</v>
      </c>
      <c r="IE16" s="19">
        <v>3</v>
      </c>
      <c r="IF16" s="19" t="s">
        <v>40</v>
      </c>
      <c r="IG16" s="19" t="s">
        <v>41</v>
      </c>
      <c r="IH16" s="19">
        <v>10</v>
      </c>
      <c r="II16" s="19" t="s">
        <v>34</v>
      </c>
    </row>
    <row r="17" spans="1:243" s="18" customFormat="1" ht="270">
      <c r="A17" s="31">
        <v>5</v>
      </c>
      <c r="B17" s="63" t="s">
        <v>63</v>
      </c>
      <c r="C17" s="32">
        <v>6</v>
      </c>
      <c r="D17" s="58">
        <v>3164.25</v>
      </c>
      <c r="E17" s="65" t="s">
        <v>55</v>
      </c>
      <c r="F17" s="58">
        <v>17</v>
      </c>
      <c r="G17" s="20"/>
      <c r="H17" s="20"/>
      <c r="I17" s="33" t="s">
        <v>35</v>
      </c>
      <c r="J17" s="16">
        <f>IF(I17="Less(-)",-1,1)</f>
        <v>1</v>
      </c>
      <c r="K17" s="17" t="s">
        <v>45</v>
      </c>
      <c r="L17" s="17" t="s">
        <v>6</v>
      </c>
      <c r="M17" s="55"/>
      <c r="N17" s="20"/>
      <c r="O17" s="20"/>
      <c r="P17" s="36"/>
      <c r="Q17" s="20"/>
      <c r="R17" s="20"/>
      <c r="S17" s="36"/>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67">
        <f>total_amount_ba($B$2,$D$2,D17,F17,J17,K17,M17)</f>
        <v>53792.25</v>
      </c>
      <c r="BB17" s="51">
        <f>BA17+SUM(N17:AZ17)</f>
        <v>53792.25</v>
      </c>
      <c r="BC17" s="59" t="str">
        <f>SpellNumber(L17,BB17)</f>
        <v>INR  Fifty Three Thousand Seven Hundred &amp; Ninety Two  and Paise Twenty Five Only</v>
      </c>
      <c r="IE17" s="19">
        <v>1.01</v>
      </c>
      <c r="IF17" s="19" t="s">
        <v>36</v>
      </c>
      <c r="IG17" s="19" t="s">
        <v>33</v>
      </c>
      <c r="IH17" s="19">
        <v>123.223</v>
      </c>
      <c r="II17" s="19" t="s">
        <v>34</v>
      </c>
    </row>
    <row r="18" spans="1:243" s="18" customFormat="1" ht="49.5" customHeight="1">
      <c r="A18" s="37" t="s">
        <v>43</v>
      </c>
      <c r="B18" s="38"/>
      <c r="C18" s="39"/>
      <c r="D18" s="40"/>
      <c r="E18" s="40"/>
      <c r="F18" s="40"/>
      <c r="G18" s="40"/>
      <c r="H18" s="41"/>
      <c r="I18" s="41"/>
      <c r="J18" s="41"/>
      <c r="K18" s="41"/>
      <c r="L18" s="42"/>
      <c r="BA18" s="68">
        <f>SUM(BA13:BA17)</f>
        <v>92932463.28</v>
      </c>
      <c r="BB18" s="52">
        <f>SUM(BB13:BB17)</f>
        <v>92932463.28</v>
      </c>
      <c r="BC18" s="59" t="str">
        <f>SpellNumber($E$2,BB18)</f>
        <v>INR  Nine Crore Twenty Nine Lakh Thirty Two Thousand Four Hundred &amp; Sixty Three  and Paise Twenty Eight Only</v>
      </c>
      <c r="IE18" s="19">
        <v>4</v>
      </c>
      <c r="IF18" s="19" t="s">
        <v>37</v>
      </c>
      <c r="IG18" s="19" t="s">
        <v>42</v>
      </c>
      <c r="IH18" s="19">
        <v>10</v>
      </c>
      <c r="II18" s="19" t="s">
        <v>34</v>
      </c>
    </row>
    <row r="19" spans="1:243" s="23" customFormat="1" ht="33.75" customHeight="1">
      <c r="A19" s="38" t="s">
        <v>47</v>
      </c>
      <c r="B19" s="43"/>
      <c r="C19" s="21"/>
      <c r="D19" s="44"/>
      <c r="E19" s="56" t="s">
        <v>53</v>
      </c>
      <c r="F19" s="57"/>
      <c r="G19" s="45"/>
      <c r="H19" s="22"/>
      <c r="I19" s="22"/>
      <c r="J19" s="22"/>
      <c r="K19" s="46"/>
      <c r="L19" s="47"/>
      <c r="M19" s="48"/>
      <c r="O19" s="18"/>
      <c r="P19" s="18"/>
      <c r="Q19" s="18"/>
      <c r="R19" s="18"/>
      <c r="S19" s="18"/>
      <c r="BA19" s="69">
        <f>IF(ISBLANK(F19),0,IF(E19="Excess (+)",ROUND(BA18+(BA18*F19),3),IF(E19="Less (-)",ROUND(BA18+(BA18*F19*(-1)),3),IF(E19="At Par",BA18,0))))</f>
        <v>0</v>
      </c>
      <c r="BB19" s="53">
        <f>ROUND(BA19,3)</f>
        <v>0</v>
      </c>
      <c r="BC19" s="35" t="str">
        <f>SpellNumber($E$2,BA19)</f>
        <v>INR Zero Only</v>
      </c>
      <c r="IE19" s="24"/>
      <c r="IF19" s="24"/>
      <c r="IG19" s="24"/>
      <c r="IH19" s="24"/>
      <c r="II19" s="24"/>
    </row>
    <row r="20" spans="1:243" s="23" customFormat="1" ht="41.25" customHeight="1">
      <c r="A20" s="37" t="s">
        <v>46</v>
      </c>
      <c r="B20" s="37"/>
      <c r="C20" s="73" t="str">
        <f>SpellNumber($E$2,BA19)</f>
        <v>INR Zero Only</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E20" s="24"/>
      <c r="IF20" s="24"/>
      <c r="IG20" s="24"/>
      <c r="IH20" s="24"/>
      <c r="II20" s="24"/>
    </row>
    <row r="21" spans="3:243" s="12" customFormat="1" ht="15">
      <c r="C21" s="25"/>
      <c r="D21" s="25"/>
      <c r="E21" s="25"/>
      <c r="F21" s="25"/>
      <c r="G21" s="25"/>
      <c r="H21" s="25"/>
      <c r="I21" s="25"/>
      <c r="J21" s="25"/>
      <c r="K21" s="25"/>
      <c r="L21" s="25"/>
      <c r="M21" s="25"/>
      <c r="O21" s="25"/>
      <c r="BA21" s="25"/>
      <c r="BC21" s="25"/>
      <c r="IE21" s="13"/>
      <c r="IF21" s="13"/>
      <c r="IG21" s="13"/>
      <c r="IH21" s="13"/>
      <c r="II21" s="13"/>
    </row>
  </sheetData>
  <sheetProtection password="E02E" sheet="1" selectLockedCells="1"/>
  <mergeCells count="7">
    <mergeCell ref="A9:BC9"/>
    <mergeCell ref="C20:BC20"/>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E19">
      <formula1>"Select, Excess (+), Less (-)"</formula1>
    </dataValidation>
    <dataValidation type="list" allowBlank="1" showInputMessage="1" showErrorMessage="1" sqref="L15 L16 L13 L14 L17">
      <formula1>"INR"</formula1>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7">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7 F17 F13:F15">
      <formula1>0</formula1>
      <formula2>999999999999999</formula2>
    </dataValidation>
    <dataValidation allowBlank="1" showInputMessage="1" showErrorMessage="1" promptTitle="Units" prompt="Please enter Units in text" sqref="E17 E13:E15"/>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allowBlank="1" showInputMessage="1" showErrorMessage="1" promptTitle="Itemcode/Make" prompt="Please enter text" sqref="C13:C17"/>
    <dataValidation type="decimal" allowBlank="1" showInputMessage="1" showErrorMessage="1" errorTitle="Invalid Entry" error="Only Numeric Values are allowed. " sqref="A13:A17">
      <formula1>0</formula1>
      <formula2>999999999999999</formula2>
    </dataValidation>
    <dataValidation type="list" showInputMessage="1" showErrorMessage="1" sqref="I13:I17">
      <formula1>"Excess(+), Less(-)"</formula1>
    </dataValidation>
    <dataValidation allowBlank="1" showInputMessage="1" showErrorMessage="1" promptTitle="Addition / Deduction" prompt="Please Choose the correct One" sqref="J13:J17"/>
    <dataValidation type="list" allowBlank="1" showInputMessage="1" showErrorMessage="1" sqref="C2">
      <formula1>"Normal, SingleWindow, Alternate"</formula1>
    </dataValidation>
    <dataValidation type="list" allowBlank="1" showInputMessage="1" showErrorMessage="1" sqref="K13:K17">
      <formula1>"Partial Conversion, Full Conversion"</formula1>
    </dataValidation>
  </dataValidations>
  <printOptions/>
  <pageMargins left="0" right="0" top="0.35433070866141736" bottom="0.15748031496062992" header="0.31496062992125984" footer="0.31496062992125984"/>
  <pageSetup horizontalDpi="600" verticalDpi="60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Technical Assistant</cp:lastModifiedBy>
  <cp:lastPrinted>2020-11-02T11:04:12Z</cp:lastPrinted>
  <dcterms:created xsi:type="dcterms:W3CDTF">2009-01-30T06:42:42Z</dcterms:created>
  <dcterms:modified xsi:type="dcterms:W3CDTF">2020-11-10T12:06:34Z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