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38" activeTab="0"/>
  </bookViews>
  <sheets>
    <sheet name="BoQ1" sheetId="1" r:id="rId1"/>
    <sheet name="Macros" sheetId="2" state="veryHidden"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<sst xmlns="http://schemas.openxmlformats.org/spreadsheetml/2006/main" count="121" uniqueCount="60">
  <si>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</si>
  <si>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</si>
  <si>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</si>
  <si>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</si>
  <si>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</si>
  <si>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</si>
  <si>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</si>
  <si>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</si>
  <si>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</si>
  <si>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</si>
  <si>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</si>
  <si>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</si>
  <si>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</si>
  <si>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</si>
  <si>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</si>
  <si>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</si>
  <si>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</si>
  <si>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</si>
  <si>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</si>
  <si>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</si>
  <si>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</si>
  <si>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</si>
  <si>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</si>
  <si>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</si>
  <si>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</si>
  <si>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</si>
  <si>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</si>
  <si>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</si>
  <si>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</si>
  <si>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</si>
  <si>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</si>
  <si>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</si>
  <si>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</si>
  <si>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</si>
  <si>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</si>
  <si>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</si>
  <si>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</si>
  <si>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</si>
  <si>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</si>
  <si>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</si>
  <si>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</si>
  <si>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</si>
  <si>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</si>
  <si>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</si>
  <si>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</si>
  <si>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</si>
  <si>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</si>
  <si>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</si>
  <si>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</si>
  <si>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</si>
  <si>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</si>
  <si>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Tender Inviting Authority: Managing Director, OCCL.</t>
  </si>
  <si>
    <t>Name of Work: Protection to scoured bank of K.S.D Right embankment near village Khalarda for the year 2020-21.</t>
  </si>
  <si>
    <t>Contract No:  Bid identification No. OCCL-HQP/02/2020-21</t>
  </si>
  <si>
    <t>Earth work in excavation all kinds of soil including dressing and leveling the bed and depositing the excavated materials away from the work site with all leads, lifts, delifts and dewatering including removing bushes, stumps and other foreign materials from the working area as well as from the foundation trenches with cost of all labour, T&amp;P, hire and running charges of all machineries, labour cess etc. complete in all respects as per specification and direction of the Engineer-In-Charge.</t>
  </si>
  <si>
    <t>Providing Rough stone dry packing in  approns and revetments with hard granite stone boulder of 15 cm to 30 cm size including filling the interstices with small stones and jallies with cost of all materials, carriage, royalty, labour charges, T&amp;P,  labour cess and taxes of all materials etc. complete as per specification and direction of Engineer-In-Charge.</t>
  </si>
  <si>
    <t>Quarrying, collecting and supplying good quality hard granite stone boulder of 0.0025 cum from approved quarry of approved quality free from weathered skin surface and other deleterious materials including stacking at work site for pre-measurement and conveying from stacks and dumping stone at work site in rip-rap of earth dam or dyke including filling interstices with small stones and wedge &amp; hammering, surface packing &amp; fixing wave breakers etc with all leads, lifts and delifts including cost of all materials, labour charges, carriage, royalty, T &amp; P labour cess &amp; all other incidental charges with quality control tests of materials etc. complete as per direction of the Engineer -in-charge. (Payment will be made on finished levelled section deducting 1/6th volume for voids.)</t>
  </si>
  <si>
    <t>cum</t>
  </si>
  <si>
    <t xml:space="preserve"> cum</t>
  </si>
  <si>
    <t>Select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</si>
</sst>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 numFmtId="180" formatCode="[$-4009]dd\ mmmm\ yyyy"/>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1"/>
      <color indexed="16"/>
      <name val="Arial"/>
      <family val="2"/>
    </font>
    <font>
      <b/>
      <sz val="14"/>
      <color indexed="57"/>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1"/>
      <color rgb="FF800000"/>
      <name val="Arial"/>
      <family val="2"/>
    </font>
    <font>
      <b/>
      <sz val="14"/>
      <color theme="6" tint="-0.499969989061355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9">
    <xf numFmtId="0" fontId="0" fillId="0" borderId="0" xfId="0" applyFont="1" applyAlignment="1">
      <alignment/>
    </xf>
    <xf numFmtId="0" fontId="3" fillId="0" borderId="0" xfId="62" applyNumberFormat="1" applyFont="1" applyFill="1" applyBorder="1" applyAlignment="1">
      <alignment vertical="center"/>
      <protection/>
    </xf>
    <xf numFmtId="0" fontId="63" fillId="0" borderId="0" xfId="62" applyNumberFormat="1" applyFont="1" applyFill="1" applyBorder="1" applyAlignment="1" applyProtection="1">
      <alignment vertical="center"/>
      <protection locked="0"/>
    </xf>
    <xf numFmtId="0" fontId="63" fillId="0" borderId="0" xfId="62" applyNumberFormat="1" applyFont="1" applyFill="1" applyBorder="1" applyAlignment="1">
      <alignment vertical="center"/>
      <protection/>
    </xf>
    <xf numFmtId="0" fontId="2" fillId="0" borderId="0" xfId="62" applyNumberFormat="1" applyFont="1" applyFill="1" applyBorder="1" applyAlignment="1">
      <alignment vertical="center"/>
      <protection/>
    </xf>
    <xf numFmtId="0" fontId="4" fillId="0" borderId="0" xfId="62" applyNumberFormat="1" applyFont="1" applyFill="1" applyBorder="1" applyAlignment="1">
      <alignment horizontal="left"/>
      <protection/>
    </xf>
    <xf numFmtId="0" fontId="64" fillId="0" borderId="0" xfId="62" applyNumberFormat="1" applyFont="1" applyFill="1" applyBorder="1" applyAlignment="1">
      <alignment horizontal="left"/>
      <protection/>
    </xf>
    <xf numFmtId="0" fontId="3" fillId="0" borderId="0" xfId="62" applyNumberFormat="1" applyFont="1" applyFill="1" applyAlignment="1" applyProtection="1">
      <alignment vertical="center"/>
      <protection locked="0"/>
    </xf>
    <xf numFmtId="0" fontId="63" fillId="0" borderId="0" xfId="62" applyNumberFormat="1" applyFont="1" applyFill="1" applyAlignment="1" applyProtection="1">
      <alignment vertical="center"/>
      <protection locked="0"/>
    </xf>
    <xf numFmtId="0" fontId="3" fillId="0" borderId="0" xfId="62" applyNumberFormat="1" applyFont="1" applyFill="1" applyAlignment="1">
      <alignment vertical="center"/>
      <protection/>
    </xf>
    <xf numFmtId="0" fontId="63" fillId="0" borderId="0" xfId="62" applyNumberFormat="1" applyFont="1" applyFill="1" applyAlignment="1">
      <alignment vertical="center"/>
      <protection/>
    </xf>
    <xf numFmtId="0" fontId="2" fillId="0" borderId="10" xfId="62" applyNumberFormat="1" applyFont="1" applyFill="1" applyBorder="1" applyAlignment="1">
      <alignment horizontal="center" vertical="top" wrapText="1"/>
      <protection/>
    </xf>
    <xf numFmtId="0" fontId="3" fillId="0" borderId="0" xfId="62" applyNumberFormat="1" applyFont="1" applyFill="1">
      <alignment/>
      <protection/>
    </xf>
    <xf numFmtId="0" fontId="63" fillId="0" borderId="0" xfId="62" applyNumberFormat="1" applyFont="1" applyFill="1">
      <alignment/>
      <protection/>
    </xf>
    <xf numFmtId="0" fontId="2" fillId="0" borderId="11" xfId="62" applyNumberFormat="1" applyFont="1" applyFill="1" applyBorder="1" applyAlignment="1">
      <alignment horizontal="center" vertical="top" wrapText="1"/>
      <protection/>
    </xf>
    <xf numFmtId="0" fontId="2" fillId="0" borderId="11" xfId="62" applyNumberFormat="1" applyFont="1" applyFill="1" applyBorder="1" applyAlignment="1" applyProtection="1">
      <alignment horizontal="right" vertical="top"/>
      <protection/>
    </xf>
    <xf numFmtId="0" fontId="3" fillId="0" borderId="11" xfId="62" applyNumberFormat="1" applyFont="1" applyFill="1" applyBorder="1" applyAlignment="1">
      <alignment vertical="top"/>
      <protection/>
    </xf>
    <xf numFmtId="0" fontId="2" fillId="0" borderId="11" xfId="62" applyNumberFormat="1" applyFont="1" applyFill="1" applyBorder="1" applyAlignment="1" applyProtection="1">
      <alignment horizontal="left" vertical="top"/>
      <protection locked="0"/>
    </xf>
    <xf numFmtId="0" fontId="3" fillId="0" borderId="0" xfId="62" applyNumberFormat="1" applyFont="1" applyFill="1" applyAlignment="1">
      <alignment vertical="top"/>
      <protection/>
    </xf>
    <xf numFmtId="0" fontId="63" fillId="0" borderId="0" xfId="62" applyNumberFormat="1" applyFont="1" applyFill="1" applyAlignment="1">
      <alignment vertical="top"/>
      <protection/>
    </xf>
    <xf numFmtId="0" fontId="2" fillId="0" borderId="11" xfId="62" applyNumberFormat="1" applyFont="1" applyFill="1" applyBorder="1" applyAlignment="1" applyProtection="1">
      <alignment horizontal="right" vertical="top"/>
      <protection locked="0"/>
    </xf>
    <xf numFmtId="0" fontId="65" fillId="0" borderId="12" xfId="62" applyNumberFormat="1" applyFont="1" applyFill="1" applyBorder="1" applyAlignment="1" applyProtection="1">
      <alignment vertical="top"/>
      <protection/>
    </xf>
    <xf numFmtId="0" fontId="3" fillId="0" borderId="10" xfId="62" applyNumberFormat="1" applyFont="1" applyFill="1" applyBorder="1" applyAlignment="1" applyProtection="1">
      <alignment vertical="top"/>
      <protection/>
    </xf>
    <xf numFmtId="0" fontId="3" fillId="0" borderId="0" xfId="62" applyNumberFormat="1" applyFont="1" applyFill="1" applyAlignment="1" applyProtection="1">
      <alignment vertical="top"/>
      <protection/>
    </xf>
    <xf numFmtId="0" fontId="63" fillId="0" borderId="0" xfId="62" applyNumberFormat="1" applyFont="1" applyFill="1" applyAlignment="1" applyProtection="1">
      <alignment vertical="top"/>
      <protection/>
    </xf>
    <xf numFmtId="0" fontId="0" fillId="0" borderId="0" xfId="62" applyNumberFormat="1" applyFill="1">
      <alignment/>
      <protection/>
    </xf>
    <xf numFmtId="0" fontId="66" fillId="0" borderId="0" xfId="62" applyNumberFormat="1" applyFont="1" applyFill="1">
      <alignment/>
      <protection/>
    </xf>
    <xf numFmtId="0" fontId="67" fillId="0" borderId="0" xfId="64" applyNumberFormat="1" applyFont="1" applyFill="1" applyBorder="1" applyAlignment="1" applyProtection="1">
      <alignment horizontal="center" vertical="center"/>
      <protection/>
    </xf>
    <xf numFmtId="0" fontId="2" fillId="0" borderId="13" xfId="64" applyNumberFormat="1" applyFont="1" applyFill="1" applyBorder="1" applyAlignment="1" applyProtection="1">
      <alignment horizontal="left" vertical="top" wrapText="1"/>
      <protection/>
    </xf>
    <xf numFmtId="0" fontId="2" fillId="0" borderId="12" xfId="64" applyNumberFormat="1" applyFont="1" applyFill="1" applyBorder="1" applyAlignment="1">
      <alignment horizontal="center" vertical="top" wrapText="1"/>
      <protection/>
    </xf>
    <xf numFmtId="0" fontId="68" fillId="0" borderId="10" xfId="64" applyNumberFormat="1" applyFont="1" applyFill="1" applyBorder="1" applyAlignment="1">
      <alignment vertical="top" wrapText="1"/>
      <protection/>
    </xf>
    <xf numFmtId="0" fontId="3" fillId="0" borderId="11" xfId="64" applyNumberFormat="1" applyFont="1" applyFill="1" applyBorder="1" applyAlignment="1">
      <alignment horizontal="center" vertical="top"/>
      <protection/>
    </xf>
    <xf numFmtId="0" fontId="69" fillId="0" borderId="11" xfId="64" applyNumberFormat="1" applyFont="1" applyFill="1" applyBorder="1" applyAlignment="1">
      <alignment horizontal="left" wrapText="1" readingOrder="1"/>
      <protection/>
    </xf>
    <xf numFmtId="0" fontId="3" fillId="0" borderId="11" xfId="64" applyNumberFormat="1" applyFont="1" applyFill="1" applyBorder="1" applyAlignment="1">
      <alignment vertical="top"/>
      <protection/>
    </xf>
    <xf numFmtId="0" fontId="2" fillId="0" borderId="11" xfId="62" applyNumberFormat="1" applyFont="1" applyFill="1" applyBorder="1" applyAlignment="1" applyProtection="1">
      <alignment horizontal="center" vertical="top" wrapText="1"/>
      <protection locked="0"/>
    </xf>
    <xf numFmtId="0" fontId="3" fillId="0" borderId="11" xfId="64" applyNumberFormat="1" applyFont="1" applyFill="1" applyBorder="1" applyAlignment="1">
      <alignment vertical="top" wrapText="1"/>
      <protection/>
    </xf>
    <xf numFmtId="0" fontId="2" fillId="0" borderId="10" xfId="62" applyNumberFormat="1" applyFont="1" applyFill="1" applyBorder="1" applyAlignment="1" applyProtection="1">
      <alignment horizontal="center" vertical="top" wrapText="1"/>
      <protection locked="0"/>
    </xf>
    <xf numFmtId="0" fontId="2" fillId="0" borderId="11" xfId="64" applyNumberFormat="1" applyFont="1" applyFill="1" applyBorder="1" applyAlignment="1">
      <alignment horizontal="left" vertical="top"/>
      <protection/>
    </xf>
    <xf numFmtId="0" fontId="2" fillId="0" borderId="13" xfId="64" applyNumberFormat="1" applyFont="1" applyFill="1" applyBorder="1" applyAlignment="1">
      <alignment horizontal="left" vertical="top"/>
      <protection/>
    </xf>
    <xf numFmtId="0" fontId="3" fillId="0" borderId="12" xfId="64" applyNumberFormat="1" applyFont="1" applyFill="1" applyBorder="1" applyAlignment="1">
      <alignmen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2" fillId="0" borderId="15" xfId="64" applyNumberFormat="1" applyFont="1" applyFill="1" applyBorder="1" applyAlignment="1">
      <alignment horizontal="left" vertical="top"/>
      <protection/>
    </xf>
    <xf numFmtId="0" fontId="14" fillId="0" borderId="10" xfId="64" applyNumberFormat="1" applyFont="1" applyFill="1" applyBorder="1" applyAlignment="1" applyProtection="1">
      <alignment vertical="center" wrapText="1"/>
      <protection locked="0"/>
    </xf>
    <xf numFmtId="0" fontId="65"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4"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0" fontId="68" fillId="0" borderId="10" xfId="64" applyNumberFormat="1" applyFont="1" applyFill="1" applyBorder="1" applyAlignment="1">
      <alignment horizontal="center" vertical="top" wrapText="1"/>
      <protection/>
    </xf>
    <xf numFmtId="174" fontId="2" fillId="0" borderId="16" xfId="63" applyNumberFormat="1" applyFont="1" applyFill="1" applyBorder="1" applyAlignment="1">
      <alignment horizontal="right" vertical="top"/>
      <protection/>
    </xf>
    <xf numFmtId="174" fontId="6" fillId="0" borderId="17" xfId="64" applyNumberFormat="1" applyFont="1" applyFill="1" applyBorder="1" applyAlignment="1">
      <alignment vertical="top"/>
      <protection/>
    </xf>
    <xf numFmtId="174" fontId="6" fillId="0" borderId="18" xfId="64" applyNumberFormat="1" applyFont="1" applyFill="1" applyBorder="1" applyAlignment="1">
      <alignment horizontal="right" vertical="top"/>
      <protection/>
    </xf>
    <xf numFmtId="174" fontId="2" fillId="33" borderId="19" xfId="62" applyNumberFormat="1" applyFont="1" applyFill="1" applyBorder="1" applyAlignment="1" applyProtection="1">
      <alignment horizontal="right" vertical="top"/>
      <protection locked="0"/>
    </xf>
    <xf numFmtId="174" fontId="2" fillId="33" borderId="11" xfId="62" applyNumberFormat="1" applyFont="1" applyFill="1" applyBorder="1" applyAlignment="1" applyProtection="1">
      <alignment horizontal="right" vertical="top"/>
      <protection locked="0"/>
    </xf>
    <xf numFmtId="0" fontId="70" fillId="33" borderId="10" xfId="64" applyNumberFormat="1" applyFont="1" applyFill="1" applyBorder="1" applyAlignment="1" applyProtection="1">
      <alignment vertical="center" wrapText="1"/>
      <protection locked="0"/>
    </xf>
    <xf numFmtId="177" fontId="71" fillId="33" borderId="10" xfId="74" applyNumberFormat="1" applyFont="1" applyFill="1" applyBorder="1" applyAlignment="1" applyProtection="1">
      <alignment horizontal="center" vertical="center"/>
      <protection locked="0"/>
    </xf>
    <xf numFmtId="0" fontId="3" fillId="0" borderId="11" xfId="64" applyNumberFormat="1" applyFont="1" applyFill="1" applyBorder="1" applyAlignment="1">
      <alignment vertical="center" wrapText="1"/>
      <protection/>
    </xf>
    <xf numFmtId="0" fontId="2" fillId="33" borderId="13"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17" xfId="64" applyNumberFormat="1" applyFont="1" applyFill="1" applyBorder="1" applyAlignment="1" applyProtection="1">
      <alignment horizontal="left" vertical="top"/>
      <protection locked="0"/>
    </xf>
    <xf numFmtId="0" fontId="17" fillId="0" borderId="11" xfId="0" applyFont="1" applyFill="1" applyBorder="1" applyAlignment="1">
      <alignment horizontal="justify" vertical="top" wrapText="1"/>
    </xf>
    <xf numFmtId="174" fontId="17" fillId="0" borderId="11" xfId="72" applyNumberFormat="1" applyFont="1" applyFill="1" applyBorder="1" applyAlignment="1">
      <alignment horizontal="center" vertical="center" wrapText="1"/>
    </xf>
    <xf numFmtId="9" fontId="18" fillId="0" borderId="11" xfId="72" applyFont="1" applyFill="1" applyBorder="1" applyAlignment="1">
      <alignment horizontal="center" vertical="center" wrapText="1"/>
    </xf>
    <xf numFmtId="2" fontId="17" fillId="0" borderId="11" xfId="0" applyNumberFormat="1" applyFont="1" applyFill="1" applyBorder="1" applyAlignment="1">
      <alignment vertical="center" wrapText="1"/>
    </xf>
    <xf numFmtId="2" fontId="2" fillId="0" borderId="16" xfId="64" applyNumberFormat="1" applyFont="1" applyFill="1" applyBorder="1" applyAlignment="1">
      <alignment horizontal="right" vertical="center"/>
      <protection/>
    </xf>
    <xf numFmtId="2" fontId="6" fillId="0" borderId="11" xfId="64" applyNumberFormat="1" applyFont="1" applyFill="1" applyBorder="1" applyAlignment="1">
      <alignment vertical="center"/>
      <protection/>
    </xf>
    <xf numFmtId="2" fontId="72" fillId="0" borderId="11" xfId="64" applyNumberFormat="1" applyFont="1" applyFill="1" applyBorder="1" applyAlignment="1">
      <alignment vertical="top"/>
      <protection/>
    </xf>
    <xf numFmtId="0" fontId="2" fillId="0" borderId="13" xfId="62" applyNumberFormat="1" applyFont="1" applyFill="1" applyBorder="1" applyAlignment="1">
      <alignment horizontal="center" vertical="center" wrapText="1"/>
      <protection/>
    </xf>
    <xf numFmtId="0" fontId="2" fillId="0" borderId="15" xfId="62" applyNumberFormat="1" applyFont="1" applyFill="1" applyBorder="1" applyAlignment="1">
      <alignment horizontal="center" vertical="center" wrapText="1"/>
      <protection/>
    </xf>
    <xf numFmtId="0" fontId="2" fillId="0" borderId="17" xfId="62" applyNumberFormat="1" applyFont="1" applyFill="1" applyBorder="1" applyAlignment="1">
      <alignment horizontal="center" vertical="center" wrapText="1"/>
      <protection/>
    </xf>
    <xf numFmtId="0" fontId="6" fillId="0" borderId="13" xfId="64" applyNumberFormat="1" applyFont="1" applyFill="1" applyBorder="1" applyAlignment="1">
      <alignment horizontal="center" vertical="top" wrapText="1"/>
      <protection/>
    </xf>
    <xf numFmtId="0" fontId="6" fillId="0" borderId="15" xfId="64" applyNumberFormat="1" applyFont="1" applyFill="1" applyBorder="1" applyAlignment="1">
      <alignment horizontal="center" vertical="top" wrapText="1"/>
      <protection/>
    </xf>
    <xf numFmtId="0" fontId="6" fillId="0" borderId="17" xfId="64" applyNumberFormat="1" applyFont="1" applyFill="1" applyBorder="1" applyAlignment="1">
      <alignment horizontal="center" vertical="top" wrapText="1"/>
      <protection/>
    </xf>
    <xf numFmtId="0" fontId="73" fillId="0" borderId="0" xfId="62" applyNumberFormat="1" applyFont="1" applyFill="1" applyBorder="1" applyAlignment="1">
      <alignment horizontal="right" vertical="top"/>
      <protection/>
    </xf>
    <xf numFmtId="0" fontId="5" fillId="0" borderId="0" xfId="62" applyNumberFormat="1" applyFont="1" applyFill="1" applyBorder="1" applyAlignment="1">
      <alignment horizontal="left" vertical="center" wrapText="1"/>
      <protection/>
    </xf>
    <xf numFmtId="0" fontId="64" fillId="0" borderId="20" xfId="62"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3" xfId="59"/>
    <cellStyle name="Normal 14" xfId="60"/>
    <cellStyle name="Normal 19" xfId="61"/>
    <cellStyle name="Normal 2" xfId="62"/>
    <cellStyle name="Normal 3"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Percent 2" xfId="73"/>
    <cellStyle name="Percent 3"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ravas\AppData\Local\Te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ravas\AppData\Local\Tem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9"/>
  <sheetViews>
    <sheetView showGridLines="0" tabSelected="1" zoomScale="70" zoomScaleNormal="70" zoomScalePageLayoutView="0" workbookViewId="0" topLeftCell="A1">
      <selection activeCell="E17" sqref="E17"/>
    </sheetView>
  </sheetViews>
  <sheetFormatPr defaultColWidth="9.140625" defaultRowHeight="15"/>
  <cols>
    <col min="1" max="1" width="14.8515625" style="25" customWidth="1"/>
    <col min="2" max="2" width="44.57421875" style="25" customWidth="1"/>
    <col min="3" max="3" width="23.42187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49"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75" t="str">
        <f>B2&amp;" BoQ"</f>
        <v>Percentage BoQ</v>
      </c>
      <c r="B1" s="75"/>
      <c r="C1" s="75"/>
      <c r="D1" s="75"/>
      <c r="E1" s="75"/>
      <c r="F1" s="75"/>
      <c r="G1" s="75"/>
      <c r="H1" s="75"/>
      <c r="I1" s="75"/>
      <c r="J1" s="75"/>
      <c r="K1" s="75"/>
      <c r="L1" s="75"/>
      <c r="O1" s="2"/>
      <c r="P1" s="2"/>
      <c r="Q1" s="3"/>
      <c r="IE1" s="3"/>
      <c r="IF1" s="3"/>
      <c r="IG1" s="3"/>
      <c r="IH1" s="3"/>
      <c r="II1" s="3"/>
    </row>
    <row r="2" spans="1:17" s="1" customFormat="1" ht="25.5" customHeight="1" hidden="1">
      <c r="A2" s="27" t="s">
        <v>3</v>
      </c>
      <c r="B2" s="27" t="s">
        <v>42</v>
      </c>
      <c r="C2" s="27" t="s">
        <v>4</v>
      </c>
      <c r="D2" s="27" t="s">
        <v>5</v>
      </c>
      <c r="E2" s="27" t="s">
        <v>6</v>
      </c>
      <c r="J2" s="4"/>
      <c r="K2" s="4"/>
      <c r="L2" s="4"/>
      <c r="O2" s="2"/>
      <c r="P2" s="2"/>
      <c r="Q2" s="3"/>
    </row>
    <row r="3" spans="1:243" s="1" customFormat="1" ht="30" customHeight="1" hidden="1">
      <c r="A3" s="1" t="s">
        <v>47</v>
      </c>
      <c r="C3" s="1" t="s">
        <v>46</v>
      </c>
      <c r="IE3" s="3"/>
      <c r="IF3" s="3"/>
      <c r="IG3" s="3"/>
      <c r="IH3" s="3"/>
      <c r="II3" s="3"/>
    </row>
    <row r="4" spans="1:243" s="5" customFormat="1" ht="30.75" customHeight="1">
      <c r="A4" s="76" t="s">
        <v>51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75" customHeight="1">
      <c r="A5" s="76" t="s">
        <v>52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75" customHeight="1">
      <c r="A6" s="76" t="s">
        <v>53</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58.5" customHeight="1">
      <c r="A8" s="28" t="s">
        <v>48</v>
      </c>
      <c r="B8" s="5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1"/>
      <c r="IE8" s="8"/>
      <c r="IF8" s="8"/>
      <c r="IG8" s="8"/>
      <c r="IH8" s="8"/>
      <c r="II8" s="8"/>
    </row>
    <row r="9" spans="1:243" s="9" customFormat="1" ht="61.5" customHeight="1">
      <c r="A9" s="69"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50</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0" t="s">
        <v>49</v>
      </c>
      <c r="BB11" s="30" t="s">
        <v>30</v>
      </c>
      <c r="BC11" s="30"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8" customFormat="1" ht="210">
      <c r="A13" s="31">
        <v>1</v>
      </c>
      <c r="B13" s="62" t="s">
        <v>54</v>
      </c>
      <c r="C13" s="32">
        <v>1</v>
      </c>
      <c r="D13" s="63">
        <v>369</v>
      </c>
      <c r="E13" s="64" t="s">
        <v>57</v>
      </c>
      <c r="F13" s="65">
        <v>135.3</v>
      </c>
      <c r="G13" s="20"/>
      <c r="H13" s="15"/>
      <c r="I13" s="33" t="s">
        <v>35</v>
      </c>
      <c r="J13" s="16">
        <f>IF(I13="Less(-)",-1,1)</f>
        <v>1</v>
      </c>
      <c r="K13" s="17" t="s">
        <v>43</v>
      </c>
      <c r="L13" s="17" t="s">
        <v>6</v>
      </c>
      <c r="M13" s="54"/>
      <c r="N13" s="20"/>
      <c r="O13" s="20"/>
      <c r="P13" s="36"/>
      <c r="Q13" s="20"/>
      <c r="R13" s="20"/>
      <c r="S13" s="36"/>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66">
        <f>total_amount_ba($B$2,$D$2,D13,F13,J13,K13,M13)</f>
        <v>49925.7</v>
      </c>
      <c r="BB13" s="51">
        <f>BA13+SUM(N13:AZ13)</f>
        <v>49925.7</v>
      </c>
      <c r="BC13" s="58" t="str">
        <f>SpellNumber(L13,BB13)</f>
        <v>INR  Forty Nine Thousand Nine Hundred &amp; Twenty Five  and Paise Seventy Only</v>
      </c>
      <c r="IE13" s="19">
        <v>1.01</v>
      </c>
      <c r="IF13" s="19" t="s">
        <v>36</v>
      </c>
      <c r="IG13" s="19" t="s">
        <v>33</v>
      </c>
      <c r="IH13" s="19">
        <v>123.223</v>
      </c>
      <c r="II13" s="19" t="s">
        <v>34</v>
      </c>
    </row>
    <row r="14" spans="1:243" s="18" customFormat="1" ht="135">
      <c r="A14" s="31">
        <v>2</v>
      </c>
      <c r="B14" s="62" t="s">
        <v>55</v>
      </c>
      <c r="C14" s="32">
        <v>3</v>
      </c>
      <c r="D14" s="63">
        <v>738</v>
      </c>
      <c r="E14" s="64" t="s">
        <v>57</v>
      </c>
      <c r="F14" s="65">
        <v>1731</v>
      </c>
      <c r="G14" s="20"/>
      <c r="H14" s="20"/>
      <c r="I14" s="33" t="s">
        <v>35</v>
      </c>
      <c r="J14" s="16">
        <f>IF(I14="Less(-)",-1,1)</f>
        <v>1</v>
      </c>
      <c r="K14" s="17" t="s">
        <v>43</v>
      </c>
      <c r="L14" s="17" t="s">
        <v>6</v>
      </c>
      <c r="M14" s="55"/>
      <c r="N14" s="20"/>
      <c r="O14" s="20"/>
      <c r="P14" s="36"/>
      <c r="Q14" s="20"/>
      <c r="R14" s="20"/>
      <c r="S14" s="36"/>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66">
        <f>total_amount_ba($B$2,$D$2,D14,F14,J14,K14,M14)</f>
        <v>1277478</v>
      </c>
      <c r="BB14" s="51">
        <f>BA14+SUM(N14:AZ14)</f>
        <v>1277478</v>
      </c>
      <c r="BC14" s="58" t="str">
        <f>SpellNumber(L14,BB14)</f>
        <v>INR  Twelve Lakh Seventy Seven Thousand Four Hundred &amp; Seventy Eight  Only</v>
      </c>
      <c r="IE14" s="19">
        <v>1.02</v>
      </c>
      <c r="IF14" s="19" t="s">
        <v>37</v>
      </c>
      <c r="IG14" s="19" t="s">
        <v>38</v>
      </c>
      <c r="IH14" s="19">
        <v>213</v>
      </c>
      <c r="II14" s="19" t="s">
        <v>34</v>
      </c>
    </row>
    <row r="15" spans="1:243" s="18" customFormat="1" ht="300">
      <c r="A15" s="31">
        <v>3</v>
      </c>
      <c r="B15" s="62" t="s">
        <v>56</v>
      </c>
      <c r="C15" s="32">
        <v>4</v>
      </c>
      <c r="D15" s="63">
        <v>78294.341</v>
      </c>
      <c r="E15" s="64" t="s">
        <v>58</v>
      </c>
      <c r="F15" s="65">
        <v>1378.4</v>
      </c>
      <c r="G15" s="20"/>
      <c r="H15" s="20"/>
      <c r="I15" s="33" t="s">
        <v>35</v>
      </c>
      <c r="J15" s="16">
        <f>IF(I15="Less(-)",-1,1)</f>
        <v>1</v>
      </c>
      <c r="K15" s="17" t="s">
        <v>43</v>
      </c>
      <c r="L15" s="17" t="s">
        <v>6</v>
      </c>
      <c r="M15" s="55"/>
      <c r="N15" s="20"/>
      <c r="O15" s="20"/>
      <c r="P15" s="36"/>
      <c r="Q15" s="20"/>
      <c r="R15" s="20"/>
      <c r="S15" s="36"/>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66">
        <f>total_amount_ba($B$2,$D$2,D15,F15,J15,K15,M15)</f>
        <v>107920919.63</v>
      </c>
      <c r="BB15" s="51">
        <f>BA15+SUM(N15:AZ15)</f>
        <v>107920919.63</v>
      </c>
      <c r="BC15" s="58" t="str">
        <f>SpellNumber(L15,BB15)</f>
        <v>INR  Ten Crore Seventy Nine Lakh Twenty Thousand Nine Hundred &amp; Nineteen  and Paise Sixty Three Only</v>
      </c>
      <c r="IE15" s="19">
        <v>2</v>
      </c>
      <c r="IF15" s="19" t="s">
        <v>32</v>
      </c>
      <c r="IG15" s="19" t="s">
        <v>39</v>
      </c>
      <c r="IH15" s="19">
        <v>10</v>
      </c>
      <c r="II15" s="19" t="s">
        <v>34</v>
      </c>
    </row>
    <row r="16" spans="1:243" s="18" customFormat="1" ht="49.5" customHeight="1">
      <c r="A16" s="37" t="s">
        <v>41</v>
      </c>
      <c r="B16" s="38"/>
      <c r="C16" s="39"/>
      <c r="D16" s="40"/>
      <c r="E16" s="40"/>
      <c r="F16" s="40"/>
      <c r="G16" s="40"/>
      <c r="H16" s="41"/>
      <c r="I16" s="41"/>
      <c r="J16" s="41"/>
      <c r="K16" s="41"/>
      <c r="L16" s="42"/>
      <c r="BA16" s="67">
        <f>SUM(BA13:BA15)</f>
        <v>109248323.33</v>
      </c>
      <c r="BB16" s="52">
        <f>SUM(BB13:BB15)</f>
        <v>109248323.33</v>
      </c>
      <c r="BC16" s="58" t="str">
        <f>SpellNumber($E$2,BB16)</f>
        <v>INR  Ten Crore Ninety Two Lakh Forty Eight Thousand Three Hundred &amp; Twenty Three  and Paise Thirty Three Only</v>
      </c>
      <c r="IE16" s="19">
        <v>4</v>
      </c>
      <c r="IF16" s="19" t="s">
        <v>37</v>
      </c>
      <c r="IG16" s="19" t="s">
        <v>40</v>
      </c>
      <c r="IH16" s="19">
        <v>10</v>
      </c>
      <c r="II16" s="19" t="s">
        <v>34</v>
      </c>
    </row>
    <row r="17" spans="1:243" s="23" customFormat="1" ht="33.75" customHeight="1">
      <c r="A17" s="38" t="s">
        <v>45</v>
      </c>
      <c r="B17" s="43"/>
      <c r="C17" s="21"/>
      <c r="D17" s="44"/>
      <c r="E17" s="56" t="s">
        <v>59</v>
      </c>
      <c r="F17" s="57"/>
      <c r="G17" s="45"/>
      <c r="H17" s="22"/>
      <c r="I17" s="22"/>
      <c r="J17" s="22"/>
      <c r="K17" s="46"/>
      <c r="L17" s="47"/>
      <c r="M17" s="48"/>
      <c r="O17" s="18"/>
      <c r="P17" s="18"/>
      <c r="Q17" s="18"/>
      <c r="R17" s="18"/>
      <c r="S17" s="18"/>
      <c r="BA17" s="68">
        <f>IF(ISBLANK(F17),0,IF(E17="Excess (+)",ROUND(BA16+(BA16*F17),3),IF(E17="Less (-)",ROUND(BA16+(BA16*F17*(-1)),3),IF(E17="At Par",BA16,0))))</f>
        <v>0</v>
      </c>
      <c r="BB17" s="53">
        <f>ROUND(BA17,3)</f>
        <v>0</v>
      </c>
      <c r="BC17" s="35" t="str">
        <f>SpellNumber($E$2,BA17)</f>
        <v>INR Zero Only</v>
      </c>
      <c r="IE17" s="24"/>
      <c r="IF17" s="24"/>
      <c r="IG17" s="24"/>
      <c r="IH17" s="24"/>
      <c r="II17" s="24"/>
    </row>
    <row r="18" spans="1:243" s="23" customFormat="1" ht="41.25" customHeight="1">
      <c r="A18" s="37" t="s">
        <v>44</v>
      </c>
      <c r="B18" s="37"/>
      <c r="C18" s="72" t="str">
        <f>SpellNumber($E$2,BA17)</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E18" s="24"/>
      <c r="IF18" s="24"/>
      <c r="IG18" s="24"/>
      <c r="IH18" s="24"/>
      <c r="II18" s="24"/>
    </row>
    <row r="19" spans="3:243" s="12" customFormat="1" ht="15">
      <c r="C19" s="25"/>
      <c r="D19" s="25"/>
      <c r="E19" s="25"/>
      <c r="F19" s="25"/>
      <c r="G19" s="25"/>
      <c r="H19" s="25"/>
      <c r="I19" s="25"/>
      <c r="J19" s="25"/>
      <c r="K19" s="25"/>
      <c r="L19" s="25"/>
      <c r="M19" s="25"/>
      <c r="O19" s="25"/>
      <c r="BA19" s="25"/>
      <c r="BC19" s="25"/>
      <c r="IE19" s="13"/>
      <c r="IF19" s="13"/>
      <c r="IG19" s="13"/>
      <c r="IH19" s="13"/>
      <c r="II19" s="13"/>
    </row>
  </sheetData>
  <sheetProtection password="E02E" sheet="1" selectLockedCells="1"/>
  <mergeCells count="7">
    <mergeCell ref="A9:BC9"/>
    <mergeCell ref="C18:BC18"/>
    <mergeCell ref="A1:L1"/>
    <mergeCell ref="A4:BC4"/>
    <mergeCell ref="A5:BC5"/>
    <mergeCell ref="A6:BC6"/>
    <mergeCell ref="A7:BC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E17">
      <formula1>"Select, Excess (+), Less (-)"</formula1>
    </dataValidation>
    <dataValidation type="list" allowBlank="1" showInputMessage="1" showErrorMessage="1" sqref="L13 L14 L15">
      <formula1>"INR"</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5">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s>
  <printOptions/>
  <pageMargins left="0" right="0" top="0.35433070866141736" bottom="0.15748031496062992" header="0.31496062992125984" footer="0.31496062992125984"/>
  <pageSetup horizontalDpi="600" verticalDpi="600" orientation="portrait" paperSize="9" scale="5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zoomScalePageLayoutView="0" workbookViewId="0" topLeftCell="A1">
      <selection activeCell="E6" sqref="E6:K14"/>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Pravas</cp:lastModifiedBy>
  <cp:lastPrinted>2020-11-10T05:21:58Z</cp:lastPrinted>
  <dcterms:created xsi:type="dcterms:W3CDTF">2009-01-30T06:42:42Z</dcterms:created>
  <dcterms:modified xsi:type="dcterms:W3CDTF">2020-11-18T11:15:12Z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NC</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